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AAA-SERVIZIO XI/FSC_21-27/Accordi Coesione/Min_Interno/Invio definitivo al Gabinetto/"/>
    </mc:Choice>
  </mc:AlternateContent>
  <xr:revisionPtr revIDLastSave="18" documentId="8_{54A8C14B-CA26-4A0E-A364-AA4CFCD55D82}" xr6:coauthVersionLast="47" xr6:coauthVersionMax="47" xr10:uidLastSave="{E5BD0B59-2706-4F5B-95F3-B69AB4BEE0C8}"/>
  <bookViews>
    <workbookView xWindow="-28920" yWindow="-120" windowWidth="29040" windowHeight="15720" firstSheet="5" xr2:uid="{FEA7ADA4-DA5C-4C49-A1D8-EA7CDD7BF7FE}"/>
  </bookViews>
  <sheets>
    <sheet name="Tabella art. 3" sheetId="3" r:id="rId1"/>
    <sheet name="A1_Procedurale_FSC" sheetId="1" r:id="rId2"/>
    <sheet name="A2_Procedurale_FdR" sheetId="5" r:id="rId3"/>
    <sheet name="Allegato B_Piano fin. FSC" sheetId="4" r:id="rId4"/>
    <sheet name="B1_Finanziario_FSC" sheetId="2" r:id="rId5"/>
    <sheet name="B2_Finanziario_FdR" sheetId="6" r:id="rId6"/>
  </sheets>
  <definedNames>
    <definedName name="_xlnm._FilterDatabase" localSheetId="1" hidden="1">A1_Procedurale_FSC!$A$2:$I$12</definedName>
    <definedName name="_xlnm._FilterDatabase" localSheetId="2" hidden="1">A2_Procedurale_FdR!$A$2:$I$13</definedName>
    <definedName name="_xlnm.Print_Area" localSheetId="1">A1_Procedurale_FSC!$A$1:$O$14</definedName>
    <definedName name="_xlnm.Print_Area" localSheetId="2">A2_Procedurale_FdR!$A$1:$O$14</definedName>
    <definedName name="_xlnm.Print_Area" localSheetId="4">B1_Finanziario_FSC!$A$1:$T$12</definedName>
    <definedName name="_xlnm.Print_Area" localSheetId="5">B2_Finanziario_FdR!$A$1:$N$13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6" l="1"/>
  <c r="M13" i="6"/>
  <c r="L13" i="6"/>
  <c r="K13" i="6"/>
  <c r="L12" i="2"/>
  <c r="M12" i="2"/>
  <c r="N12" i="2"/>
  <c r="O12" i="2"/>
  <c r="P12" i="2"/>
  <c r="Q12" i="2"/>
  <c r="R12" i="2"/>
  <c r="S12" i="2"/>
  <c r="T12" i="2"/>
  <c r="K12" i="2"/>
  <c r="H12" i="2"/>
  <c r="G10" i="6" l="1"/>
  <c r="D7" i="3" l="1"/>
  <c r="E4" i="4"/>
  <c r="F4" i="4"/>
  <c r="G4" i="4"/>
  <c r="H4" i="4"/>
  <c r="I4" i="4"/>
  <c r="J4" i="4"/>
  <c r="K4" i="4"/>
  <c r="L4" i="4"/>
  <c r="M4" i="4"/>
  <c r="D4" i="4"/>
  <c r="C4" i="4"/>
  <c r="H13" i="6" l="1"/>
  <c r="I13" i="6"/>
  <c r="J13" i="6"/>
  <c r="G5" i="6" l="1"/>
  <c r="G9" i="6"/>
  <c r="G7" i="6"/>
  <c r="G11" i="6"/>
  <c r="G8" i="6"/>
  <c r="G6" i="6"/>
  <c r="G12" i="6"/>
  <c r="G4" i="6"/>
  <c r="G13" i="6" l="1"/>
  <c r="G8" i="2"/>
  <c r="G7" i="2"/>
  <c r="G5" i="2"/>
  <c r="K5" i="2" s="1"/>
  <c r="G6" i="2"/>
  <c r="G9" i="2"/>
  <c r="G10" i="2"/>
  <c r="G11" i="2"/>
  <c r="G4" i="2"/>
  <c r="H13" i="5"/>
  <c r="G5" i="5"/>
  <c r="G9" i="5"/>
  <c r="G7" i="5"/>
  <c r="G8" i="5"/>
  <c r="G6" i="5"/>
  <c r="G10" i="5"/>
  <c r="G11" i="5"/>
  <c r="G12" i="5"/>
  <c r="G4" i="5"/>
  <c r="H12" i="1"/>
  <c r="G8" i="1"/>
  <c r="G7" i="1"/>
  <c r="G5" i="1"/>
  <c r="G6" i="1"/>
  <c r="G9" i="1"/>
  <c r="G10" i="1"/>
  <c r="G11" i="1"/>
  <c r="G4" i="1"/>
  <c r="G12" i="1" l="1"/>
  <c r="G13" i="5"/>
  <c r="E6" i="3" l="1"/>
  <c r="E4" i="3"/>
  <c r="F7" i="3"/>
  <c r="B7" i="3"/>
  <c r="E5" i="3"/>
  <c r="E3" i="3" l="1"/>
  <c r="E7" i="3" s="1"/>
  <c r="J12" i="2" l="1"/>
  <c r="B4" i="4"/>
  <c r="N3" i="4"/>
  <c r="N4" i="4" l="1"/>
  <c r="G12" i="2"/>
</calcChain>
</file>

<file path=xl/sharedStrings.xml><?xml version="1.0" encoding="utf-8"?>
<sst xmlns="http://schemas.openxmlformats.org/spreadsheetml/2006/main" count="384" uniqueCount="103">
  <si>
    <t>AMBITI DI INTERVENTO</t>
  </si>
  <si>
    <t>Risorse FSC 
21-27 
(ass. ordinaria)</t>
  </si>
  <si>
    <t>cofinanziamento intervento</t>
  </si>
  <si>
    <t>Risorse FDR 
21-27 
(ass. ordinaria)</t>
  </si>
  <si>
    <t>Ammontare complessivo investimenti</t>
  </si>
  <si>
    <t>Numero interventi/
linee di azione</t>
  </si>
  <si>
    <t>Digitalizzazione</t>
  </si>
  <si>
    <t>- €</t>
  </si>
  <si>
    <t>Energia</t>
  </si>
  <si>
    <t>Riqualificazione urbana</t>
  </si>
  <si>
    <t>Capacità amministrativa</t>
  </si>
  <si>
    <t>Totale Accordo</t>
  </si>
  <si>
    <t>Accordo per la Coesione Presidente del Consiglio dei ministri - Ministro dell'Interno
Allegato A1 - Programma di interventi con cronoprogramma procedurale FSC - valori in euro</t>
  </si>
  <si>
    <t>AMMINISTRAZIONE</t>
  </si>
  <si>
    <t>AREATEMATICA</t>
  </si>
  <si>
    <t>LINEA DI INTERVENTO</t>
  </si>
  <si>
    <t xml:space="preserve">LOCALIZZAZIONE 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</si>
  <si>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</si>
  <si>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</si>
  <si>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</si>
  <si>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</si>
  <si>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</si>
  <si>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</si>
  <si>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</si>
  <si>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</si>
  <si>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</si>
  <si>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</si>
  <si>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Ministero dell’Interno -  Dip. Pubblica Sicurezza – D.C. Polizia Criminale</t>
  </si>
  <si>
    <t>02.DIGITALIZZAZIONE</t>
  </si>
  <si>
    <t>02.01 TECNOLOGIE E SERVIZI DIGITALI</t>
  </si>
  <si>
    <t>Mezzogiorno</t>
  </si>
  <si>
    <t>Linea di azione</t>
  </si>
  <si>
    <t>Implementazione del Disaster Recovery (dr) delle banche dati Interforze</t>
  </si>
  <si>
    <t>2 SEMESTRE 2025</t>
  </si>
  <si>
    <t>1 SEMESTRE 2026</t>
  </si>
  <si>
    <t>2 SEMESTRE 2026</t>
  </si>
  <si>
    <t>2 SEMESTRE 2032</t>
  </si>
  <si>
    <t>Ministero dell'Interno - Dip.  Affari Interni e Territoriali - D. C.  Finanza Locale</t>
  </si>
  <si>
    <t>Intero territorio nazionale</t>
  </si>
  <si>
    <t>F81C25000270006</t>
  </si>
  <si>
    <t>Evoluzione della banca dati per la gestione integrata della finanza locale</t>
  </si>
  <si>
    <t>2 SEMESTRE 2029</t>
  </si>
  <si>
    <t>Ministero dell’Interno - Dip.  Pubblica Sicurezza</t>
  </si>
  <si>
    <t>Rafforzamento dei sistemi di videosorveglianza in ambiti strategici e urbani - FSC</t>
  </si>
  <si>
    <t>1 SEMESTRE 2027</t>
  </si>
  <si>
    <t>2 SEMESTRE 2035</t>
  </si>
  <si>
    <t>Ministero dell'Interno -  Dip. per l'Amministrazione Generale, per le Politiche del Personale dell'Amministrazione Civile e per le Risorse Strumentali e Finanziarie - D. C. per le Risorse Strumentali e Finanziarie - Ufficio XI Gestione Patrimoniale</t>
  </si>
  <si>
    <t>02.02 CONNETTIVITÀ DIGITALE</t>
  </si>
  <si>
    <t>F23D25003280001</t>
  </si>
  <si>
    <t>Infrastruttura di rete evoluta: Rifacimento LAN e cablaggio per gli Uffici di Prefettura Sud Italia</t>
  </si>
  <si>
    <t>2 SEMESTRE 2027</t>
  </si>
  <si>
    <t>1 SEMESTRE 2028</t>
  </si>
  <si>
    <t>2 SEMESTRE 2028</t>
  </si>
  <si>
    <t>2 SEMESTRE 2030</t>
  </si>
  <si>
    <t xml:space="preserve">Ministero dell'Interno - Dip. per l'Amministrazione Generale, per le Politiche del Personale dell'Amministrazione Civile e per le Risorse Strumentali e Finanziarie - D. C. per le Risorse Strumentali e Finanziarie - Ufficio X Affari Generali e Logistici	 </t>
  </si>
  <si>
    <t>08.RIQUALIFICAZIONE URBANA</t>
  </si>
  <si>
    <t xml:space="preserve">08.01 EDILIZIA E SPAZI PUBBLICI </t>
  </si>
  <si>
    <t>Centro-Nord</t>
  </si>
  <si>
    <t>F85B25000180001</t>
  </si>
  <si>
    <t>Adeguamento alla normativa antincendio del Compendio Viminale</t>
  </si>
  <si>
    <t>1 SEMESETRE 2026</t>
  </si>
  <si>
    <t>1 SEMESTRE 2031</t>
  </si>
  <si>
    <t>Ministero dell’Interno - Dip.Pubblica Sicurezza</t>
  </si>
  <si>
    <t>Campania, Lazio, Sicilia, Calabria</t>
  </si>
  <si>
    <t>Riqualificazione funzionale e sociale degli impianti sportivi in ambiti urbani e scolastici -FSC</t>
  </si>
  <si>
    <t>Piemonte, Basilicata, Veneto, Campania</t>
  </si>
  <si>
    <t>Misura integrata per la riqualificazione urbana e sociale in aree fragili e periferiche - FSC</t>
  </si>
  <si>
    <t>12. CAPACITA' AMMINISTRATIVA</t>
  </si>
  <si>
    <t>12.02 ASSISTENZA TECNICA</t>
  </si>
  <si>
    <t>Servizio di Assistenza tecnica per l’Attuazione dell’Accordo di Coesione - FSC</t>
  </si>
  <si>
    <t>Accordo per la Coesione Presidente del Consiglio dei ministri - Ministro dell'Interno
Allegato A2 - Programma di interventi con cronoprogramma procedurale FdR - valori in euro</t>
  </si>
  <si>
    <t>AMMINISTRAZIONE RESPONSABILE</t>
  </si>
  <si>
    <t>IMPORTO RICHIESTO FdR</t>
  </si>
  <si>
    <t>Ministero dell'Interno - Dip. Pubblica Sicurezza – Segreteria del Dip. Pubblica Sicurezza</t>
  </si>
  <si>
    <t>Basilicata, Calabria, Campania, Molise, Puglia, Sardegna, Sicilia</t>
  </si>
  <si>
    <t>Digitalizzazione dei processi e dematerializzazione degli archivi della Polizia di Stato</t>
  </si>
  <si>
    <t>Ministero dell'Interno - Dip. Pubblica Sicurezza – D.C. Servizi Tecnico-Logistici e Gestione Patrimoniale</t>
  </si>
  <si>
    <t>Innalzamento dei livelli di sicurezza e resilienza dei sistemi informatici della Polizia di Stato</t>
  </si>
  <si>
    <t>Ministero dell’Interno - Dip. Pubblica Sicurezza</t>
  </si>
  <si>
    <t>Basilicata, Calabria, Molise, Sardegna</t>
  </si>
  <si>
    <t>Rafforzamento dei sistemi di videosorveglianza in ambiti strategici e urbani - FdR</t>
  </si>
  <si>
    <t xml:space="preserve">Ministero dell'Interno - Dip. Vigili del Fuoco, del Soccorso Pubblico e Difesa - D.C. per l’emergenza, il soccorso tecnico e l’antincendio boschivo    </t>
  </si>
  <si>
    <t>F57F25000010001</t>
  </si>
  <si>
    <t>Infrastruttura nazionale BVLOS per droni a supporto delle operazioni di soccorso dei VdF</t>
  </si>
  <si>
    <t>Ministero dell'Interno - Dip. Vigili del Fuoco, del Soccorso Pubblico e Difesa - D.C.  per l'Innovazione Tecnologica, la Digitalizzazione e per i Beni e le Risorse Logistiche e Strumentali</t>
  </si>
  <si>
    <t>F86G25000240001</t>
  </si>
  <si>
    <t>Potenziamento delle Sale di Comando e Controllo dei Vigili del Fuoco per la gestione delle emergenze</t>
  </si>
  <si>
    <t>04. ENERGIA</t>
  </si>
  <si>
    <t>04.02 ENERGIA RINNOVABILE</t>
  </si>
  <si>
    <t>Sostenibilità e autonomia energetica per le sedi dei Vigili del Fuoco – Realizzazione impianti fotovoltaici</t>
  </si>
  <si>
    <t>Campania</t>
  </si>
  <si>
    <t>Rigenerazione urbana a Bagnoli: sport, inclusione e futuro nell’ex area industriale Italsider - FdR</t>
  </si>
  <si>
    <t>Calabria</t>
  </si>
  <si>
    <t>Riqualificazione del Quartiere Arghillà: Legalità, Inclusione, Sviluppo - FdR</t>
  </si>
  <si>
    <t>Servizio di Assistenza tecnica per l’Attuazione dell’Accordo di Coesione - FdR</t>
  </si>
  <si>
    <t>Accordo per la Coesione Presidente del Consiglio dei ministri - Ministro dell'Interno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</si>
  <si>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</si>
  <si>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</si>
  <si>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</si>
  <si>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Consiglio dei ministri - Ministro dell'Interno
Allegato B1 - Programma di interventi con cronoprogramma finanziario FSC - valori in euro</t>
  </si>
  <si>
    <t>LOCALIZZAZIONE 
(area territoriale)</t>
  </si>
  <si>
    <t>Accordo per la Coesione Presidente del Consiglio dei ministri - Ministro dell'Interno
Allegato B2 - Programma di interventi con cronoprogramma finanziario FdR - valori in euro</t>
  </si>
  <si>
    <t>LOCALIZZAZIONE 
(Regione)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</si>
</sst>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-* #,##0.00\ _€_-;\-* #,##0.00\ _€_-;_-* \-??\ _€_-;_-@_-"/>
    <numFmt numFmtId="167" formatCode="mm/dd/yyyy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4" fontId="7" fillId="0" borderId="8" xfId="3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44" fontId="6" fillId="0" borderId="8" xfId="3" applyFont="1" applyBorder="1" applyAlignment="1" applyProtection="1">
      <alignment vertical="center" wrapText="1"/>
    </xf>
    <xf numFmtId="43" fontId="6" fillId="0" borderId="0" xfId="1" applyFont="1" applyBorder="1" applyAlignment="1" applyProtection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vertical="center" wrapText="1"/>
    </xf>
    <xf numFmtId="43" fontId="0" fillId="0" borderId="0" xfId="1" applyFont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4" fontId="7" fillId="0" borderId="0" xfId="3" applyFont="1" applyBorder="1" applyAlignment="1">
      <alignment horizontal="center" vertical="center" wrapText="1"/>
    </xf>
    <xf numFmtId="44" fontId="5" fillId="0" borderId="8" xfId="3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43" fontId="5" fillId="0" borderId="18" xfId="1" applyFont="1" applyBorder="1" applyAlignment="1" applyProtection="1">
      <alignment vertical="center"/>
    </xf>
    <xf numFmtId="43" fontId="5" fillId="0" borderId="19" xfId="1" applyFont="1" applyBorder="1" applyAlignment="1" applyProtection="1">
      <alignment vertical="center"/>
    </xf>
    <xf numFmtId="0" fontId="14" fillId="0" borderId="8" xfId="0" applyFont="1" applyBorder="1" applyAlignment="1">
      <alignment vertical="center"/>
    </xf>
    <xf numFmtId="165" fontId="14" fillId="0" borderId="8" xfId="0" applyNumberFormat="1" applyFont="1" applyBorder="1" applyAlignment="1">
      <alignment vertical="center"/>
    </xf>
    <xf numFmtId="43" fontId="13" fillId="0" borderId="16" xfId="0" applyNumberFormat="1" applyFont="1" applyBorder="1" applyAlignment="1">
      <alignment vertical="center" wrapText="1"/>
    </xf>
    <xf numFmtId="44" fontId="13" fillId="0" borderId="0" xfId="3" applyFont="1" applyBorder="1" applyAlignment="1">
      <alignment vertical="center" wrapText="1"/>
    </xf>
    <xf numFmtId="44" fontId="13" fillId="0" borderId="8" xfId="0" applyNumberFormat="1" applyFont="1" applyBorder="1"/>
    <xf numFmtId="44" fontId="13" fillId="0" borderId="8" xfId="3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8" fontId="14" fillId="0" borderId="8" xfId="1" applyNumberFormat="1" applyFont="1" applyBorder="1" applyAlignment="1" applyProtection="1">
      <alignment vertical="center"/>
    </xf>
    <xf numFmtId="1" fontId="14" fillId="0" borderId="8" xfId="1" applyNumberFormat="1" applyFont="1" applyBorder="1" applyAlignment="1" applyProtection="1">
      <alignment horizontal="center" vertical="center"/>
    </xf>
    <xf numFmtId="44" fontId="6" fillId="0" borderId="8" xfId="3" applyFont="1" applyBorder="1" applyAlignment="1">
      <alignment horizontal="right" vertical="center" wrapText="1"/>
    </xf>
    <xf numFmtId="44" fontId="6" fillId="0" borderId="8" xfId="3" applyFont="1" applyBorder="1" applyAlignment="1">
      <alignment horizontal="right" vertical="center"/>
    </xf>
    <xf numFmtId="44" fontId="5" fillId="0" borderId="8" xfId="3" applyFont="1" applyBorder="1" applyAlignment="1">
      <alignment vertical="center"/>
    </xf>
    <xf numFmtId="43" fontId="5" fillId="0" borderId="8" xfId="2" applyFont="1" applyBorder="1" applyAlignment="1">
      <alignment vertical="center"/>
    </xf>
    <xf numFmtId="44" fontId="7" fillId="0" borderId="8" xfId="3" applyFont="1" applyBorder="1" applyAlignment="1">
      <alignment vertical="center"/>
    </xf>
    <xf numFmtId="44" fontId="7" fillId="0" borderId="8" xfId="3" applyFont="1" applyBorder="1" applyAlignment="1" applyProtection="1">
      <alignment vertical="center" wrapText="1"/>
    </xf>
    <xf numFmtId="43" fontId="13" fillId="0" borderId="8" xfId="0" applyNumberFormat="1" applyFont="1" applyBorder="1" applyAlignment="1">
      <alignment vertical="center" wrapText="1"/>
    </xf>
    <xf numFmtId="44" fontId="11" fillId="0" borderId="8" xfId="3" applyFont="1" applyBorder="1" applyAlignment="1">
      <alignment horizontal="center" vertical="center" wrapText="1"/>
    </xf>
    <xf numFmtId="43" fontId="6" fillId="0" borderId="8" xfId="1" applyFont="1" applyBorder="1" applyAlignment="1" applyProtection="1">
      <alignment vertical="center" wrapText="1"/>
    </xf>
    <xf numFmtId="44" fontId="7" fillId="4" borderId="8" xfId="3" applyFont="1" applyFill="1" applyBorder="1" applyAlignment="1">
      <alignment horizontal="center" vertical="center" wrapText="1"/>
    </xf>
    <xf numFmtId="44" fontId="7" fillId="0" borderId="8" xfId="3" applyFont="1" applyBorder="1" applyAlignment="1">
      <alignment vertical="center" wrapText="1"/>
    </xf>
    <xf numFmtId="43" fontId="7" fillId="0" borderId="8" xfId="2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6" fillId="0" borderId="8" xfId="3" applyNumberFormat="1" applyFont="1" applyBorder="1" applyAlignment="1">
      <alignment horizontal="center" vertical="center" wrapText="1"/>
    </xf>
    <xf numFmtId="49" fontId="14" fillId="0" borderId="8" xfId="3" applyNumberFormat="1" applyFont="1" applyBorder="1" applyAlignment="1">
      <alignment horizontal="center" vertical="center" wrapText="1"/>
    </xf>
  </cellXfs>
  <cellStyles count="4">
    <cellStyle name="Migliaia" xfId="1" builtinId="3"/>
    <cellStyle name="Migliaia 2" xfId="2" xr:uid="{EC76C477-B47E-4EB1-8341-FE1071714B00}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dimension ref="A1:F7"/>
  <sheetViews>
    <sheetView tabSelected="1" zoomScaleNormal="100" workbookViewId="0">
      <pane ySplit="2" topLeftCell="A3" activePane="bottomLeft" state="frozen"/>
      <selection pane="bottomLeft" activeCell="I7" sqref="I7"/>
    </sheetView>
  </sheetViews>
  <sheetFormatPr defaultColWidth="9.140625" defaultRowHeight="15" customHeight="1"/>
  <cols>
    <col min="1" max="4" width="20.5703125" style="16" customWidth="1"/>
    <col min="5" max="5" width="20.42578125" style="16" customWidth="1"/>
    <col min="6" max="6" width="13.85546875" style="16" customWidth="1"/>
    <col min="7" max="8" width="6.7109375" style="16" customWidth="1"/>
    <col min="9" max="10" width="9.140625" style="16"/>
    <col min="11" max="11" width="18.28515625" style="16" customWidth="1"/>
    <col min="12" max="16384" width="9.140625" style="16"/>
  </cols>
  <sheetData>
    <row r="1" spans="1:6" ht="27.6" customHeight="1">
      <c r="A1" s="74" t="s">
        <v>0</v>
      </c>
      <c r="B1" s="74" t="s">
        <v>1</v>
      </c>
      <c r="C1" s="75" t="s">
        <v>2</v>
      </c>
      <c r="D1" s="74" t="s">
        <v>3</v>
      </c>
      <c r="E1" s="75" t="s">
        <v>4</v>
      </c>
      <c r="F1" s="74" t="s">
        <v>5</v>
      </c>
    </row>
    <row r="2" spans="1:6" ht="42" customHeight="1">
      <c r="A2" s="74"/>
      <c r="B2" s="74"/>
      <c r="C2" s="76"/>
      <c r="D2" s="74"/>
      <c r="E2" s="76"/>
      <c r="F2" s="74"/>
    </row>
    <row r="3" spans="1:6" ht="30.75" customHeight="1">
      <c r="A3" s="9" t="s">
        <v>6</v>
      </c>
      <c r="B3" s="45">
        <v>124240000</v>
      </c>
      <c r="C3" s="80" t="s">
        <v>7</v>
      </c>
      <c r="D3" s="45">
        <v>74000000</v>
      </c>
      <c r="E3" s="46">
        <f>+B3+D3</f>
        <v>198240000</v>
      </c>
      <c r="F3" s="7">
        <v>9</v>
      </c>
    </row>
    <row r="4" spans="1:6" ht="30.75" customHeight="1">
      <c r="A4" s="5" t="s">
        <v>8</v>
      </c>
      <c r="B4" s="45">
        <v>0</v>
      </c>
      <c r="C4" s="80" t="s">
        <v>7</v>
      </c>
      <c r="D4" s="47">
        <v>10000000</v>
      </c>
      <c r="E4" s="47">
        <f>+B4+D4</f>
        <v>10000000</v>
      </c>
      <c r="F4" s="7">
        <v>1</v>
      </c>
    </row>
    <row r="5" spans="1:6" ht="29.25" customHeight="1">
      <c r="A5" s="9" t="s">
        <v>9</v>
      </c>
      <c r="B5" s="45">
        <v>50760000</v>
      </c>
      <c r="C5" s="80" t="s">
        <v>7</v>
      </c>
      <c r="D5" s="45">
        <v>11000000</v>
      </c>
      <c r="E5" s="46">
        <f>+B5+D5</f>
        <v>61760000</v>
      </c>
      <c r="F5" s="7">
        <v>5</v>
      </c>
    </row>
    <row r="6" spans="1:6" ht="27.75" customHeight="1">
      <c r="A6" s="5" t="s">
        <v>10</v>
      </c>
      <c r="B6" s="45">
        <v>5000000</v>
      </c>
      <c r="C6" s="80" t="s">
        <v>7</v>
      </c>
      <c r="D6" s="45">
        <v>3000000</v>
      </c>
      <c r="E6" s="47">
        <f>+B6+D6</f>
        <v>8000000</v>
      </c>
      <c r="F6" s="7">
        <v>2</v>
      </c>
    </row>
    <row r="7" spans="1:6" ht="26.25" customHeight="1">
      <c r="A7" s="42" t="s">
        <v>11</v>
      </c>
      <c r="B7" s="43">
        <f>+SUM(B3:B6)</f>
        <v>180000000</v>
      </c>
      <c r="C7" s="81" t="s">
        <v>7</v>
      </c>
      <c r="D7" s="43">
        <f>+SUM(D3:D6)</f>
        <v>98000000</v>
      </c>
      <c r="E7" s="43">
        <f>+SUM(E3:E6)</f>
        <v>278000000</v>
      </c>
      <c r="F7" s="44">
        <f>+SUM(F3:F6)</f>
        <v>17</v>
      </c>
    </row>
  </sheetData>
  <mergeCells count="6">
    <mergeCell ref="A1:A2"/>
    <mergeCell ref="F1:F2"/>
    <mergeCell ref="B1:B2"/>
    <mergeCell ref="D1:D2"/>
    <mergeCell ref="E1:E2"/>
    <mergeCell ref="C1:C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28A6-8D68-4000-B514-D90891CE6E4F}">
  <sheetPr>
    <pageSetUpPr fitToPage="1"/>
  </sheetPr>
  <dimension ref="A1:O12"/>
  <sheetViews>
    <sheetView zoomScale="85" zoomScaleNormal="85" zoomScaleSheetLayoutView="100" workbookViewId="0">
      <pane ySplit="3" topLeftCell="A4" activePane="bottomLeft" state="frozen"/>
      <selection pane="bottomLeft" activeCell="E5" sqref="E5"/>
    </sheetView>
  </sheetViews>
  <sheetFormatPr defaultRowHeight="14.45"/>
  <cols>
    <col min="1" max="1" width="38.5703125" style="15" customWidth="1"/>
    <col min="2" max="2" width="25.140625" bestFit="1" customWidth="1"/>
    <col min="3" max="3" width="21" bestFit="1" customWidth="1"/>
    <col min="4" max="4" width="22.140625" customWidth="1"/>
    <col min="5" max="5" width="17.42578125" bestFit="1" customWidth="1"/>
    <col min="6" max="6" width="29.85546875" customWidth="1"/>
    <col min="7" max="7" width="17.5703125" bestFit="1" customWidth="1"/>
    <col min="8" max="8" width="18.42578125" customWidth="1"/>
    <col min="9" max="9" width="18.7109375" customWidth="1"/>
    <col min="10" max="11" width="13.42578125" customWidth="1"/>
    <col min="12" max="15" width="11.85546875" customWidth="1"/>
    <col min="16" max="16" width="3.140625" customWidth="1"/>
  </cols>
  <sheetData>
    <row r="1" spans="1:15" s="2" customFormat="1" ht="40.5" customHeight="1">
      <c r="A1" s="69" t="s">
        <v>12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2" customFormat="1" ht="14.45" customHeight="1">
      <c r="A2" s="70" t="s">
        <v>13</v>
      </c>
      <c r="B2" s="70" t="s">
        <v>14</v>
      </c>
      <c r="C2" s="70" t="s">
        <v>15</v>
      </c>
      <c r="D2" s="70" t="s">
        <v>16</v>
      </c>
      <c r="E2" s="70" t="s">
        <v>17</v>
      </c>
      <c r="F2" s="70" t="s">
        <v>18</v>
      </c>
      <c r="G2" s="70" t="s">
        <v>19</v>
      </c>
      <c r="H2" s="70" t="s">
        <v>20</v>
      </c>
      <c r="I2" s="70" t="s">
        <v>21</v>
      </c>
      <c r="J2" s="77" t="s">
        <v>22</v>
      </c>
      <c r="K2" s="78"/>
      <c r="L2" s="77" t="s">
        <v>23</v>
      </c>
      <c r="M2" s="78"/>
      <c r="N2" s="77" t="s">
        <v>24</v>
      </c>
      <c r="O2" s="78"/>
    </row>
    <row r="3" spans="1:15" s="2" customFormat="1" ht="29.1">
      <c r="A3" s="71"/>
      <c r="B3" s="71"/>
      <c r="C3" s="71"/>
      <c r="D3" s="71"/>
      <c r="E3" s="71"/>
      <c r="F3" s="71"/>
      <c r="G3" s="71"/>
      <c r="H3" s="71"/>
      <c r="I3" s="71"/>
      <c r="J3" s="1" t="s">
        <v>25</v>
      </c>
      <c r="K3" s="1" t="s">
        <v>26</v>
      </c>
      <c r="L3" s="1" t="s">
        <v>25</v>
      </c>
      <c r="M3" s="1" t="s">
        <v>26</v>
      </c>
      <c r="N3" s="1" t="s">
        <v>25</v>
      </c>
      <c r="O3" s="1" t="s">
        <v>26</v>
      </c>
    </row>
    <row r="4" spans="1:15" s="2" customFormat="1" ht="48" customHeight="1">
      <c r="A4" s="57" t="s">
        <v>27</v>
      </c>
      <c r="B4" s="4" t="s">
        <v>28</v>
      </c>
      <c r="C4" s="5" t="s">
        <v>29</v>
      </c>
      <c r="D4" s="58" t="s">
        <v>30</v>
      </c>
      <c r="E4" s="59" t="s">
        <v>31</v>
      </c>
      <c r="F4" s="4" t="s">
        <v>32</v>
      </c>
      <c r="G4" s="30">
        <f t="shared" ref="G4:G11" si="0">+H4+I4</f>
        <v>64000000</v>
      </c>
      <c r="H4" s="6">
        <v>64000000</v>
      </c>
      <c r="I4" s="6">
        <v>0</v>
      </c>
      <c r="J4" s="7" t="s">
        <v>33</v>
      </c>
      <c r="K4" s="7" t="s">
        <v>34</v>
      </c>
      <c r="L4" s="8" t="s">
        <v>34</v>
      </c>
      <c r="M4" s="8" t="s">
        <v>35</v>
      </c>
      <c r="N4" s="8" t="s">
        <v>35</v>
      </c>
      <c r="O4" s="8" t="s">
        <v>36</v>
      </c>
    </row>
    <row r="5" spans="1:15" s="2" customFormat="1" ht="26.1">
      <c r="A5" s="60" t="s">
        <v>37</v>
      </c>
      <c r="B5" s="4" t="s">
        <v>28</v>
      </c>
      <c r="C5" s="5" t="s">
        <v>29</v>
      </c>
      <c r="D5" s="4" t="s">
        <v>38</v>
      </c>
      <c r="E5" s="4" t="s">
        <v>39</v>
      </c>
      <c r="F5" s="4" t="s">
        <v>40</v>
      </c>
      <c r="G5" s="30">
        <f t="shared" si="0"/>
        <v>1500000</v>
      </c>
      <c r="H5" s="6">
        <v>1500000</v>
      </c>
      <c r="I5" s="6">
        <v>0</v>
      </c>
      <c r="J5" s="7" t="s">
        <v>33</v>
      </c>
      <c r="K5" s="7" t="s">
        <v>34</v>
      </c>
      <c r="L5" s="8" t="s">
        <v>34</v>
      </c>
      <c r="M5" s="8" t="s">
        <v>35</v>
      </c>
      <c r="N5" s="8" t="s">
        <v>35</v>
      </c>
      <c r="O5" s="8" t="s">
        <v>41</v>
      </c>
    </row>
    <row r="6" spans="1:15" s="2" customFormat="1" ht="39">
      <c r="A6" s="60" t="s">
        <v>42</v>
      </c>
      <c r="B6" s="3" t="s">
        <v>28</v>
      </c>
      <c r="C6" s="9" t="s">
        <v>29</v>
      </c>
      <c r="D6" s="4" t="s">
        <v>38</v>
      </c>
      <c r="E6" s="59" t="s">
        <v>31</v>
      </c>
      <c r="F6" s="9" t="s">
        <v>43</v>
      </c>
      <c r="G6" s="30">
        <f t="shared" si="0"/>
        <v>54740000</v>
      </c>
      <c r="H6" s="53">
        <v>54740000</v>
      </c>
      <c r="I6" s="6">
        <v>0</v>
      </c>
      <c r="J6" s="7" t="s">
        <v>34</v>
      </c>
      <c r="K6" s="7" t="s">
        <v>35</v>
      </c>
      <c r="L6" s="7" t="s">
        <v>35</v>
      </c>
      <c r="M6" s="8" t="s">
        <v>44</v>
      </c>
      <c r="N6" s="8" t="s">
        <v>44</v>
      </c>
      <c r="O6" s="8" t="s">
        <v>45</v>
      </c>
    </row>
    <row r="7" spans="1:15" s="2" customFormat="1" ht="78">
      <c r="A7" s="60" t="s">
        <v>46</v>
      </c>
      <c r="B7" s="4" t="s">
        <v>28</v>
      </c>
      <c r="C7" s="5" t="s">
        <v>47</v>
      </c>
      <c r="D7" s="4" t="s">
        <v>30</v>
      </c>
      <c r="E7" s="4" t="s">
        <v>48</v>
      </c>
      <c r="F7" s="4" t="s">
        <v>49</v>
      </c>
      <c r="G7" s="30">
        <f t="shared" si="0"/>
        <v>4000000</v>
      </c>
      <c r="H7" s="6">
        <v>4000000</v>
      </c>
      <c r="I7" s="6">
        <v>0</v>
      </c>
      <c r="J7" s="7" t="s">
        <v>44</v>
      </c>
      <c r="K7" s="7" t="s">
        <v>50</v>
      </c>
      <c r="L7" s="8" t="s">
        <v>51</v>
      </c>
      <c r="M7" s="8" t="s">
        <v>52</v>
      </c>
      <c r="N7" s="8" t="s">
        <v>52</v>
      </c>
      <c r="O7" s="8" t="s">
        <v>53</v>
      </c>
    </row>
    <row r="8" spans="1:15" s="2" customFormat="1" ht="85.5" customHeight="1">
      <c r="A8" s="60" t="s">
        <v>54</v>
      </c>
      <c r="B8" s="4" t="s">
        <v>55</v>
      </c>
      <c r="C8" s="5" t="s">
        <v>56</v>
      </c>
      <c r="D8" s="4" t="s">
        <v>57</v>
      </c>
      <c r="E8" s="61" t="s">
        <v>58</v>
      </c>
      <c r="F8" s="4" t="s">
        <v>59</v>
      </c>
      <c r="G8" s="30">
        <f t="shared" si="0"/>
        <v>18000000</v>
      </c>
      <c r="H8" s="6">
        <v>18000000</v>
      </c>
      <c r="I8" s="6">
        <v>0</v>
      </c>
      <c r="J8" s="7" t="s">
        <v>33</v>
      </c>
      <c r="K8" s="7" t="s">
        <v>60</v>
      </c>
      <c r="L8" s="8" t="s">
        <v>35</v>
      </c>
      <c r="M8" s="8" t="s">
        <v>44</v>
      </c>
      <c r="N8" s="8" t="s">
        <v>50</v>
      </c>
      <c r="O8" s="8" t="s">
        <v>61</v>
      </c>
    </row>
    <row r="9" spans="1:15" s="2" customFormat="1" ht="39">
      <c r="A9" s="60" t="s">
        <v>62</v>
      </c>
      <c r="B9" s="9" t="s">
        <v>55</v>
      </c>
      <c r="C9" s="9" t="s">
        <v>56</v>
      </c>
      <c r="D9" s="3" t="s">
        <v>63</v>
      </c>
      <c r="E9" s="59" t="s">
        <v>31</v>
      </c>
      <c r="F9" s="3" t="s">
        <v>64</v>
      </c>
      <c r="G9" s="30">
        <f t="shared" si="0"/>
        <v>14360000</v>
      </c>
      <c r="H9" s="53">
        <v>14360000</v>
      </c>
      <c r="I9" s="6">
        <v>0</v>
      </c>
      <c r="J9" s="7" t="s">
        <v>34</v>
      </c>
      <c r="K9" s="7" t="s">
        <v>35</v>
      </c>
      <c r="L9" s="8" t="s">
        <v>44</v>
      </c>
      <c r="M9" s="8" t="s">
        <v>50</v>
      </c>
      <c r="N9" s="8" t="s">
        <v>50</v>
      </c>
      <c r="O9" s="8" t="s">
        <v>45</v>
      </c>
    </row>
    <row r="10" spans="1:15" s="2" customFormat="1" ht="39">
      <c r="A10" s="60" t="s">
        <v>62</v>
      </c>
      <c r="B10" s="9" t="s">
        <v>55</v>
      </c>
      <c r="C10" s="9" t="s">
        <v>56</v>
      </c>
      <c r="D10" s="3" t="s">
        <v>65</v>
      </c>
      <c r="E10" s="59" t="s">
        <v>31</v>
      </c>
      <c r="F10" s="9" t="s">
        <v>66</v>
      </c>
      <c r="G10" s="30">
        <f t="shared" si="0"/>
        <v>18400000</v>
      </c>
      <c r="H10" s="53">
        <v>18400000</v>
      </c>
      <c r="I10" s="6">
        <v>0</v>
      </c>
      <c r="J10" s="7" t="s">
        <v>34</v>
      </c>
      <c r="K10" s="7" t="s">
        <v>35</v>
      </c>
      <c r="L10" s="7" t="s">
        <v>35</v>
      </c>
      <c r="M10" s="8" t="s">
        <v>44</v>
      </c>
      <c r="N10" s="8" t="s">
        <v>50</v>
      </c>
      <c r="O10" s="8" t="s">
        <v>45</v>
      </c>
    </row>
    <row r="11" spans="1:15" ht="39">
      <c r="A11" s="60" t="s">
        <v>62</v>
      </c>
      <c r="B11" s="9" t="s">
        <v>67</v>
      </c>
      <c r="C11" s="9" t="s">
        <v>68</v>
      </c>
      <c r="D11" s="4" t="s">
        <v>38</v>
      </c>
      <c r="E11" s="59" t="s">
        <v>31</v>
      </c>
      <c r="F11" s="31" t="s">
        <v>69</v>
      </c>
      <c r="G11" s="30">
        <f t="shared" si="0"/>
        <v>5000000</v>
      </c>
      <c r="H11" s="53">
        <v>5000000</v>
      </c>
      <c r="I11" s="6">
        <v>0</v>
      </c>
      <c r="J11" s="7" t="s">
        <v>33</v>
      </c>
      <c r="K11" s="7" t="s">
        <v>34</v>
      </c>
      <c r="L11" s="7" t="s">
        <v>34</v>
      </c>
      <c r="M11" s="7" t="s">
        <v>35</v>
      </c>
      <c r="N11" s="8" t="s">
        <v>35</v>
      </c>
      <c r="O11" s="8" t="s">
        <v>45</v>
      </c>
    </row>
    <row r="12" spans="1:15">
      <c r="A12" s="10"/>
      <c r="B12" s="11"/>
      <c r="C12" s="11"/>
      <c r="D12" s="32"/>
      <c r="E12" s="10"/>
      <c r="F12" s="33"/>
      <c r="G12" s="41">
        <f>+SUM(G4:G11)</f>
        <v>180000000</v>
      </c>
      <c r="H12" s="41">
        <f t="shared" ref="H12" si="1">+SUM(H4:H11)</f>
        <v>180000000</v>
      </c>
      <c r="I12" s="39"/>
      <c r="J12" s="13"/>
      <c r="K12" s="13"/>
      <c r="L12" s="13"/>
      <c r="M12" s="13"/>
      <c r="N12" s="14"/>
      <c r="O12" s="14"/>
    </row>
  </sheetData>
  <sortState xmlns:xlrd2="http://schemas.microsoft.com/office/spreadsheetml/2017/richdata2" ref="A4:O11">
    <sortCondition ref="B4:B11"/>
    <sortCondition ref="C4:C11"/>
  </sortState>
  <mergeCells count="13"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6FD6-B3A2-456E-B1FF-C47137E84758}">
  <sheetPr>
    <pageSetUpPr fitToPage="1"/>
  </sheetPr>
  <dimension ref="A1:O15"/>
  <sheetViews>
    <sheetView zoomScaleNormal="100" zoomScaleSheetLayoutView="100" workbookViewId="0">
      <pane ySplit="3" topLeftCell="A4" activePane="bottomLeft" state="frozen"/>
      <selection pane="bottomLeft" activeCell="A2" sqref="A2:I10"/>
    </sheetView>
  </sheetViews>
  <sheetFormatPr defaultRowHeight="14.45"/>
  <cols>
    <col min="1" max="1" width="37.42578125" style="15" customWidth="1"/>
    <col min="2" max="2" width="29.140625" customWidth="1"/>
    <col min="3" max="3" width="21" bestFit="1" customWidth="1"/>
    <col min="4" max="4" width="22.85546875" customWidth="1"/>
    <col min="5" max="5" width="17.42578125" bestFit="1" customWidth="1"/>
    <col min="6" max="6" width="28.140625" customWidth="1"/>
    <col min="7" max="8" width="20.85546875" bestFit="1" customWidth="1"/>
    <col min="9" max="9" width="18.7109375" customWidth="1"/>
    <col min="10" max="11" width="13.42578125" customWidth="1"/>
    <col min="12" max="15" width="11.85546875" customWidth="1"/>
  </cols>
  <sheetData>
    <row r="1" spans="1:15" s="2" customFormat="1" ht="51.95" customHeight="1">
      <c r="A1" s="69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2" customFormat="1" ht="14.45" customHeight="1">
      <c r="A2" s="70" t="s">
        <v>71</v>
      </c>
      <c r="B2" s="70" t="s">
        <v>14</v>
      </c>
      <c r="C2" s="70" t="s">
        <v>15</v>
      </c>
      <c r="D2" s="70" t="s">
        <v>16</v>
      </c>
      <c r="E2" s="70" t="s">
        <v>17</v>
      </c>
      <c r="F2" s="70" t="s">
        <v>18</v>
      </c>
      <c r="G2" s="70" t="s">
        <v>19</v>
      </c>
      <c r="H2" s="70" t="s">
        <v>72</v>
      </c>
      <c r="I2" s="70" t="s">
        <v>21</v>
      </c>
      <c r="J2" s="77" t="s">
        <v>22</v>
      </c>
      <c r="K2" s="78"/>
      <c r="L2" s="77" t="s">
        <v>23</v>
      </c>
      <c r="M2" s="78"/>
      <c r="N2" s="77" t="s">
        <v>24</v>
      </c>
      <c r="O2" s="78"/>
    </row>
    <row r="3" spans="1:15" s="2" customFormat="1" ht="29.1">
      <c r="A3" s="71"/>
      <c r="B3" s="71"/>
      <c r="C3" s="71"/>
      <c r="D3" s="71"/>
      <c r="E3" s="71"/>
      <c r="F3" s="71"/>
      <c r="G3" s="71"/>
      <c r="H3" s="71"/>
      <c r="I3" s="71"/>
      <c r="J3" s="1" t="s">
        <v>25</v>
      </c>
      <c r="K3" s="1" t="s">
        <v>26</v>
      </c>
      <c r="L3" s="1" t="s">
        <v>25</v>
      </c>
      <c r="M3" s="1" t="s">
        <v>26</v>
      </c>
      <c r="N3" s="1" t="s">
        <v>25</v>
      </c>
      <c r="O3" s="1" t="s">
        <v>26</v>
      </c>
    </row>
    <row r="4" spans="1:15" s="2" customFormat="1" ht="39" hidden="1">
      <c r="A4" s="3" t="s">
        <v>73</v>
      </c>
      <c r="B4" s="4" t="s">
        <v>28</v>
      </c>
      <c r="C4" s="5" t="s">
        <v>29</v>
      </c>
      <c r="D4" s="4" t="s">
        <v>74</v>
      </c>
      <c r="E4" s="4" t="s">
        <v>31</v>
      </c>
      <c r="F4" s="18" t="s">
        <v>75</v>
      </c>
      <c r="G4" s="55">
        <f t="shared" ref="G4:G12" si="0">+H4+I4</f>
        <v>40000000</v>
      </c>
      <c r="H4" s="6">
        <v>40000000</v>
      </c>
      <c r="I4" s="6">
        <v>0</v>
      </c>
      <c r="J4" s="7" t="s">
        <v>33</v>
      </c>
      <c r="K4" s="7" t="s">
        <v>34</v>
      </c>
      <c r="L4" s="8" t="s">
        <v>34</v>
      </c>
      <c r="M4" s="8" t="s">
        <v>35</v>
      </c>
      <c r="N4" s="8" t="s">
        <v>35</v>
      </c>
      <c r="O4" s="8" t="s">
        <v>41</v>
      </c>
    </row>
    <row r="5" spans="1:15" s="2" customFormat="1" ht="39" hidden="1">
      <c r="A5" s="3" t="s">
        <v>76</v>
      </c>
      <c r="B5" s="4" t="s">
        <v>28</v>
      </c>
      <c r="C5" s="5" t="s">
        <v>29</v>
      </c>
      <c r="D5" s="4" t="s">
        <v>74</v>
      </c>
      <c r="E5" s="4" t="s">
        <v>31</v>
      </c>
      <c r="F5" s="18" t="s">
        <v>77</v>
      </c>
      <c r="G5" s="30">
        <f t="shared" si="0"/>
        <v>15000000</v>
      </c>
      <c r="H5" s="6">
        <v>15000000</v>
      </c>
      <c r="I5" s="6">
        <v>0</v>
      </c>
      <c r="J5" s="7" t="s">
        <v>33</v>
      </c>
      <c r="K5" s="7" t="s">
        <v>34</v>
      </c>
      <c r="L5" s="8" t="s">
        <v>34</v>
      </c>
      <c r="M5" s="8" t="s">
        <v>35</v>
      </c>
      <c r="N5" s="8" t="s">
        <v>44</v>
      </c>
      <c r="O5" s="8" t="s">
        <v>41</v>
      </c>
    </row>
    <row r="6" spans="1:15" s="2" customFormat="1" ht="39" hidden="1">
      <c r="A6" s="3" t="s">
        <v>78</v>
      </c>
      <c r="B6" s="3" t="s">
        <v>28</v>
      </c>
      <c r="C6" s="9" t="s">
        <v>29</v>
      </c>
      <c r="D6" s="3" t="s">
        <v>79</v>
      </c>
      <c r="E6" s="4" t="s">
        <v>31</v>
      </c>
      <c r="F6" s="9" t="s">
        <v>80</v>
      </c>
      <c r="G6" s="30">
        <f t="shared" si="0"/>
        <v>11400000</v>
      </c>
      <c r="H6" s="19">
        <v>11400000</v>
      </c>
      <c r="I6" s="19">
        <v>0</v>
      </c>
      <c r="J6" s="7" t="s">
        <v>34</v>
      </c>
      <c r="K6" s="7" t="s">
        <v>35</v>
      </c>
      <c r="L6" s="7" t="s">
        <v>35</v>
      </c>
      <c r="M6" s="8" t="s">
        <v>44</v>
      </c>
      <c r="N6" s="8" t="s">
        <v>50</v>
      </c>
      <c r="O6" s="8" t="s">
        <v>41</v>
      </c>
    </row>
    <row r="7" spans="1:15" s="2" customFormat="1" ht="51.95" hidden="1">
      <c r="A7" s="3" t="s">
        <v>81</v>
      </c>
      <c r="B7" s="4" t="s">
        <v>28</v>
      </c>
      <c r="C7" s="5" t="s">
        <v>47</v>
      </c>
      <c r="D7" s="4" t="s">
        <v>74</v>
      </c>
      <c r="E7" s="4" t="s">
        <v>82</v>
      </c>
      <c r="F7" s="4" t="s">
        <v>83</v>
      </c>
      <c r="G7" s="30">
        <f t="shared" si="0"/>
        <v>3600000</v>
      </c>
      <c r="H7" s="6">
        <v>3600000</v>
      </c>
      <c r="I7" s="6">
        <v>0</v>
      </c>
      <c r="J7" s="7" t="s">
        <v>33</v>
      </c>
      <c r="K7" s="7" t="s">
        <v>34</v>
      </c>
      <c r="L7" s="8" t="s">
        <v>34</v>
      </c>
      <c r="M7" s="8" t="s">
        <v>35</v>
      </c>
      <c r="N7" s="8" t="s">
        <v>35</v>
      </c>
      <c r="O7" s="8" t="s">
        <v>41</v>
      </c>
    </row>
    <row r="8" spans="1:15" s="2" customFormat="1" ht="51.95" hidden="1">
      <c r="A8" s="3" t="s">
        <v>84</v>
      </c>
      <c r="B8" s="4" t="s">
        <v>28</v>
      </c>
      <c r="C8" s="5" t="s">
        <v>47</v>
      </c>
      <c r="D8" s="4" t="s">
        <v>74</v>
      </c>
      <c r="E8" s="4" t="s">
        <v>85</v>
      </c>
      <c r="F8" s="4" t="s">
        <v>86</v>
      </c>
      <c r="G8" s="30">
        <f t="shared" si="0"/>
        <v>4000000</v>
      </c>
      <c r="H8" s="6">
        <v>4000000</v>
      </c>
      <c r="I8" s="6">
        <v>0</v>
      </c>
      <c r="J8" s="7" t="s">
        <v>34</v>
      </c>
      <c r="K8" s="7" t="s">
        <v>34</v>
      </c>
      <c r="L8" s="8" t="s">
        <v>35</v>
      </c>
      <c r="M8" s="8" t="s">
        <v>44</v>
      </c>
      <c r="N8" s="8" t="s">
        <v>44</v>
      </c>
      <c r="O8" s="8" t="s">
        <v>41</v>
      </c>
    </row>
    <row r="9" spans="1:15" s="2" customFormat="1" ht="51.95" hidden="1">
      <c r="A9" s="3" t="s">
        <v>84</v>
      </c>
      <c r="B9" s="4" t="s">
        <v>87</v>
      </c>
      <c r="C9" s="5" t="s">
        <v>88</v>
      </c>
      <c r="D9" s="4" t="s">
        <v>74</v>
      </c>
      <c r="E9" s="4" t="s">
        <v>31</v>
      </c>
      <c r="F9" s="4" t="s">
        <v>89</v>
      </c>
      <c r="G9" s="30">
        <f t="shared" si="0"/>
        <v>10000000</v>
      </c>
      <c r="H9" s="6">
        <v>10000000</v>
      </c>
      <c r="I9" s="6">
        <v>0</v>
      </c>
      <c r="J9" s="7" t="s">
        <v>34</v>
      </c>
      <c r="K9" s="7" t="s">
        <v>35</v>
      </c>
      <c r="L9" s="8" t="s">
        <v>35</v>
      </c>
      <c r="M9" s="8" t="s">
        <v>44</v>
      </c>
      <c r="N9" s="8" t="s">
        <v>50</v>
      </c>
      <c r="O9" s="8" t="s">
        <v>41</v>
      </c>
    </row>
    <row r="10" spans="1:15" s="2" customFormat="1" ht="39">
      <c r="A10" s="3" t="s">
        <v>78</v>
      </c>
      <c r="B10" s="9" t="s">
        <v>55</v>
      </c>
      <c r="C10" s="9" t="s">
        <v>56</v>
      </c>
      <c r="D10" s="3" t="s">
        <v>90</v>
      </c>
      <c r="E10" s="4" t="s">
        <v>31</v>
      </c>
      <c r="F10" s="31" t="s">
        <v>91</v>
      </c>
      <c r="G10" s="30">
        <f t="shared" si="0"/>
        <v>6000000</v>
      </c>
      <c r="H10" s="19">
        <v>6000000</v>
      </c>
      <c r="I10" s="19">
        <v>0</v>
      </c>
      <c r="J10" s="7" t="s">
        <v>34</v>
      </c>
      <c r="K10" s="7" t="s">
        <v>35</v>
      </c>
      <c r="L10" s="7" t="s">
        <v>35</v>
      </c>
      <c r="M10" s="8" t="s">
        <v>44</v>
      </c>
      <c r="N10" s="8" t="s">
        <v>50</v>
      </c>
      <c r="O10" s="8" t="s">
        <v>41</v>
      </c>
    </row>
    <row r="11" spans="1:15" ht="39">
      <c r="A11" s="3" t="s">
        <v>78</v>
      </c>
      <c r="B11" s="9" t="s">
        <v>55</v>
      </c>
      <c r="C11" s="9" t="s">
        <v>56</v>
      </c>
      <c r="D11" s="3" t="s">
        <v>92</v>
      </c>
      <c r="E11" s="4" t="s">
        <v>31</v>
      </c>
      <c r="F11" s="9" t="s">
        <v>93</v>
      </c>
      <c r="G11" s="30">
        <f t="shared" si="0"/>
        <v>5000000</v>
      </c>
      <c r="H11" s="19">
        <v>5000000</v>
      </c>
      <c r="I11" s="19">
        <v>0</v>
      </c>
      <c r="J11" s="7" t="s">
        <v>34</v>
      </c>
      <c r="K11" s="7" t="s">
        <v>35</v>
      </c>
      <c r="L11" s="7" t="s">
        <v>35</v>
      </c>
      <c r="M11" s="8" t="s">
        <v>44</v>
      </c>
      <c r="N11" s="8" t="s">
        <v>44</v>
      </c>
      <c r="O11" s="8" t="s">
        <v>41</v>
      </c>
    </row>
    <row r="12" spans="1:15" ht="39">
      <c r="A12" s="3" t="s">
        <v>78</v>
      </c>
      <c r="B12" s="9" t="s">
        <v>67</v>
      </c>
      <c r="C12" s="9" t="s">
        <v>68</v>
      </c>
      <c r="D12" s="4" t="s">
        <v>74</v>
      </c>
      <c r="E12" s="4" t="s">
        <v>31</v>
      </c>
      <c r="F12" s="31" t="s">
        <v>94</v>
      </c>
      <c r="G12" s="30">
        <f t="shared" si="0"/>
        <v>3000000</v>
      </c>
      <c r="H12" s="19">
        <v>3000000</v>
      </c>
      <c r="I12" s="19">
        <v>0</v>
      </c>
      <c r="J12" s="7" t="s">
        <v>33</v>
      </c>
      <c r="K12" s="7" t="s">
        <v>34</v>
      </c>
      <c r="L12" s="7" t="s">
        <v>34</v>
      </c>
      <c r="M12" s="7" t="s">
        <v>35</v>
      </c>
      <c r="N12" s="8" t="s">
        <v>35</v>
      </c>
      <c r="O12" s="8" t="s">
        <v>41</v>
      </c>
    </row>
    <row r="13" spans="1:15">
      <c r="A13" s="10"/>
      <c r="B13" s="11"/>
      <c r="C13" s="11"/>
      <c r="D13" s="32"/>
      <c r="E13" s="10"/>
      <c r="F13" s="33"/>
      <c r="G13" s="40">
        <f>+SUM(G4:G12)</f>
        <v>98000000</v>
      </c>
      <c r="H13" s="40">
        <f>+SUM(H4:H12)</f>
        <v>98000000</v>
      </c>
      <c r="I13" s="20"/>
      <c r="J13" s="13"/>
      <c r="K13" s="13"/>
      <c r="L13" s="13"/>
      <c r="M13" s="13"/>
      <c r="N13" s="14"/>
      <c r="O13" s="14"/>
    </row>
    <row r="14" spans="1:15">
      <c r="A14" s="10"/>
      <c r="B14" s="11"/>
      <c r="C14" s="11"/>
      <c r="E14" s="10"/>
      <c r="F14" s="12"/>
      <c r="H14" s="20"/>
      <c r="I14" s="20"/>
      <c r="J14" s="13"/>
      <c r="K14" s="13"/>
      <c r="L14" s="13"/>
      <c r="M14" s="13"/>
      <c r="N14" s="14"/>
      <c r="O14" s="14"/>
    </row>
    <row r="15" spans="1:15">
      <c r="A15" s="10"/>
      <c r="B15" s="11"/>
      <c r="C15" s="11"/>
      <c r="E15" s="10"/>
      <c r="F15" s="12"/>
      <c r="H15" s="20"/>
      <c r="I15" s="20"/>
      <c r="J15" s="13"/>
      <c r="K15" s="13"/>
      <c r="L15" s="13"/>
      <c r="M15" s="13"/>
      <c r="N15" s="14"/>
      <c r="O15" s="14"/>
    </row>
  </sheetData>
  <sortState xmlns:xlrd2="http://schemas.microsoft.com/office/spreadsheetml/2017/richdata2" ref="A4:O12">
    <sortCondition ref="B4:B12"/>
    <sortCondition ref="C4:C12"/>
  </sortState>
  <mergeCells count="13">
    <mergeCell ref="J2:K2"/>
    <mergeCell ref="L2:M2"/>
    <mergeCell ref="N2:O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J10"/>
  <sheetViews>
    <sheetView zoomScaleNormal="100" workbookViewId="0">
      <selection activeCell="H13" sqref="H13"/>
    </sheetView>
  </sheetViews>
  <sheetFormatPr defaultColWidth="9.140625" defaultRowHeight="14.45"/>
  <cols>
    <col min="1" max="1" width="20" style="16" bestFit="1" customWidth="1"/>
    <col min="2" max="3" width="8.28515625" style="16" customWidth="1"/>
    <col min="4" max="5" width="13.5703125" style="16" bestFit="1" customWidth="1"/>
    <col min="6" max="11" width="14.85546875" style="16" bestFit="1" customWidth="1"/>
    <col min="12" max="12" width="15.28515625" style="16" customWidth="1"/>
    <col min="13" max="13" width="14.85546875" style="16" bestFit="1" customWidth="1"/>
    <col min="14" max="14" width="15.85546875" style="16" bestFit="1" customWidth="1"/>
    <col min="15" max="1024" width="9.140625" style="16"/>
  </cols>
  <sheetData>
    <row r="1" spans="1:14" ht="60.75" customHeight="1">
      <c r="A1" s="79" t="s">
        <v>95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5.95">
      <c r="A2" s="21"/>
      <c r="B2" s="22">
        <v>2024</v>
      </c>
      <c r="C2" s="22">
        <v>2025</v>
      </c>
      <c r="D2" s="22">
        <v>2026</v>
      </c>
      <c r="E2" s="22">
        <v>2027</v>
      </c>
      <c r="F2" s="22">
        <v>2028</v>
      </c>
      <c r="G2" s="22">
        <v>2029</v>
      </c>
      <c r="H2" s="22">
        <v>2030</v>
      </c>
      <c r="I2" s="22">
        <v>2031</v>
      </c>
      <c r="J2" s="22">
        <v>2032</v>
      </c>
      <c r="K2" s="22">
        <v>2033</v>
      </c>
      <c r="L2" s="22">
        <v>2034</v>
      </c>
      <c r="M2" s="22">
        <v>2035</v>
      </c>
      <c r="N2" s="22" t="s">
        <v>96</v>
      </c>
    </row>
    <row r="3" spans="1:14" ht="33.75" customHeight="1">
      <c r="A3" s="62" t="s">
        <v>97</v>
      </c>
      <c r="B3" s="34">
        <v>0</v>
      </c>
      <c r="C3" s="34">
        <v>0</v>
      </c>
      <c r="D3" s="34">
        <v>1355000</v>
      </c>
      <c r="E3" s="34">
        <v>9987500</v>
      </c>
      <c r="F3" s="34">
        <v>14725000</v>
      </c>
      <c r="G3" s="34">
        <v>19720000</v>
      </c>
      <c r="H3" s="34">
        <v>23545000</v>
      </c>
      <c r="I3" s="34">
        <v>26520000</v>
      </c>
      <c r="J3" s="34">
        <v>26135000</v>
      </c>
      <c r="K3" s="34">
        <v>17632000</v>
      </c>
      <c r="L3" s="34">
        <v>19397100</v>
      </c>
      <c r="M3" s="34">
        <v>20983400</v>
      </c>
      <c r="N3" s="35">
        <f>SUM(B3:M3)</f>
        <v>180000000</v>
      </c>
    </row>
    <row r="4" spans="1:14" ht="28.5" customHeight="1">
      <c r="A4" s="36" t="s">
        <v>98</v>
      </c>
      <c r="B4" s="37">
        <f>SUM(B3:B3)</f>
        <v>0</v>
      </c>
      <c r="C4" s="37">
        <f>SUM(C3:C3)</f>
        <v>0</v>
      </c>
      <c r="D4" s="38">
        <f>+D3</f>
        <v>1355000</v>
      </c>
      <c r="E4" s="38">
        <f t="shared" ref="E4:M4" si="0">+E3</f>
        <v>9987500</v>
      </c>
      <c r="F4" s="38">
        <f t="shared" si="0"/>
        <v>14725000</v>
      </c>
      <c r="G4" s="38">
        <f t="shared" si="0"/>
        <v>19720000</v>
      </c>
      <c r="H4" s="38">
        <f t="shared" si="0"/>
        <v>23545000</v>
      </c>
      <c r="I4" s="38">
        <f t="shared" si="0"/>
        <v>26520000</v>
      </c>
      <c r="J4" s="38">
        <f t="shared" si="0"/>
        <v>26135000</v>
      </c>
      <c r="K4" s="38">
        <f t="shared" si="0"/>
        <v>17632000</v>
      </c>
      <c r="L4" s="38">
        <f t="shared" si="0"/>
        <v>19397100</v>
      </c>
      <c r="M4" s="38">
        <f t="shared" si="0"/>
        <v>20983400</v>
      </c>
      <c r="N4" s="37">
        <f>SUM(B4:M4)</f>
        <v>180000000</v>
      </c>
    </row>
    <row r="6" spans="1:14" ht="21.75" customHeight="1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4" ht="21.75" customHeight="1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N7" s="24"/>
    </row>
    <row r="8" spans="1:14" ht="21.75" customHeight="1">
      <c r="B8" s="23"/>
      <c r="C8" s="23"/>
      <c r="N8" s="24"/>
    </row>
    <row r="9" spans="1:14" ht="21.75" customHeight="1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21.75" customHeight="1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FA8-B175-4073-AAF7-498AD635C901}">
  <sheetPr>
    <pageSetUpPr fitToPage="1"/>
  </sheetPr>
  <dimension ref="A1:V13"/>
  <sheetViews>
    <sheetView zoomScale="94" zoomScaleNormal="94" zoomScaleSheetLayoutView="100" workbookViewId="0">
      <pane ySplit="3" topLeftCell="A4" activePane="bottomLeft" state="frozen"/>
      <selection pane="bottomLeft" activeCell="E4" sqref="E4"/>
    </sheetView>
  </sheetViews>
  <sheetFormatPr defaultRowHeight="14.45"/>
  <cols>
    <col min="1" max="1" width="37.7109375" customWidth="1"/>
    <col min="2" max="2" width="19.140625" customWidth="1"/>
    <col min="3" max="3" width="15.85546875" customWidth="1"/>
    <col min="4" max="4" width="24.85546875" customWidth="1"/>
    <col min="5" max="5" width="18.28515625" bestFit="1" customWidth="1"/>
    <col min="6" max="6" width="26.5703125" bestFit="1" customWidth="1"/>
    <col min="7" max="7" width="17.5703125" bestFit="1" customWidth="1"/>
    <col min="8" max="8" width="20.140625" customWidth="1"/>
    <col min="9" max="9" width="20" customWidth="1"/>
    <col min="10" max="11" width="13.85546875" bestFit="1" customWidth="1"/>
    <col min="12" max="12" width="15.28515625" bestFit="1" customWidth="1"/>
    <col min="13" max="14" width="14.28515625" bestFit="1" customWidth="1"/>
    <col min="15" max="17" width="14.5703125" bestFit="1" customWidth="1"/>
    <col min="18" max="20" width="13.7109375" bestFit="1" customWidth="1"/>
    <col min="21" max="21" width="3.42578125" customWidth="1"/>
    <col min="22" max="22" width="3.140625" customWidth="1"/>
  </cols>
  <sheetData>
    <row r="1" spans="1:22" s="2" customFormat="1" ht="46.5" customHeight="1">
      <c r="A1" s="69" t="s">
        <v>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17"/>
      <c r="T1" s="17"/>
      <c r="U1"/>
      <c r="V1"/>
    </row>
    <row r="2" spans="1:22" s="2" customFormat="1" ht="15" customHeight="1">
      <c r="A2" s="70" t="s">
        <v>13</v>
      </c>
      <c r="B2" s="70" t="s">
        <v>14</v>
      </c>
      <c r="C2" s="70" t="s">
        <v>15</v>
      </c>
      <c r="D2" s="70" t="s">
        <v>100</v>
      </c>
      <c r="E2" s="70" t="s">
        <v>17</v>
      </c>
      <c r="F2" s="70" t="s">
        <v>18</v>
      </c>
      <c r="G2" s="70" t="s">
        <v>19</v>
      </c>
      <c r="H2" s="70" t="s">
        <v>20</v>
      </c>
      <c r="I2" s="72" t="s">
        <v>21</v>
      </c>
      <c r="J2" s="65">
        <v>2025</v>
      </c>
      <c r="K2" s="67">
        <v>2026</v>
      </c>
      <c r="L2" s="67">
        <v>2027</v>
      </c>
      <c r="M2" s="65">
        <v>2028</v>
      </c>
      <c r="N2" s="65">
        <v>2029</v>
      </c>
      <c r="O2" s="67">
        <v>2030</v>
      </c>
      <c r="P2" s="65">
        <v>2031</v>
      </c>
      <c r="Q2" s="65">
        <v>2032</v>
      </c>
      <c r="R2" s="67">
        <v>2033</v>
      </c>
      <c r="S2" s="67">
        <v>2034</v>
      </c>
      <c r="T2" s="67">
        <v>2035</v>
      </c>
      <c r="U2"/>
      <c r="V2"/>
    </row>
    <row r="3" spans="1:22" s="2" customFormat="1" ht="22.5" customHeight="1">
      <c r="A3" s="71"/>
      <c r="B3" s="71"/>
      <c r="C3" s="71"/>
      <c r="D3" s="71"/>
      <c r="E3" s="71"/>
      <c r="F3" s="71"/>
      <c r="G3" s="71"/>
      <c r="H3" s="71"/>
      <c r="I3" s="73"/>
      <c r="J3" s="66"/>
      <c r="K3" s="68"/>
      <c r="L3" s="68"/>
      <c r="M3" s="66"/>
      <c r="N3" s="66"/>
      <c r="O3" s="68"/>
      <c r="P3" s="66"/>
      <c r="Q3" s="66"/>
      <c r="R3" s="68"/>
      <c r="S3" s="68"/>
      <c r="T3" s="68"/>
      <c r="U3"/>
      <c r="V3"/>
    </row>
    <row r="4" spans="1:22" s="2" customFormat="1" ht="39">
      <c r="A4" s="57" t="s">
        <v>27</v>
      </c>
      <c r="B4" s="4" t="s">
        <v>28</v>
      </c>
      <c r="C4" s="5" t="s">
        <v>29</v>
      </c>
      <c r="D4" s="58" t="s">
        <v>30</v>
      </c>
      <c r="E4" s="59" t="s">
        <v>31</v>
      </c>
      <c r="F4" s="4" t="s">
        <v>32</v>
      </c>
      <c r="G4" s="6">
        <f t="shared" ref="G4:G11" si="0">+H4+I4</f>
        <v>64000000</v>
      </c>
      <c r="H4" s="6">
        <v>64000000</v>
      </c>
      <c r="I4" s="48">
        <v>0</v>
      </c>
      <c r="J4" s="48">
        <v>0</v>
      </c>
      <c r="K4" s="6">
        <v>1280000</v>
      </c>
      <c r="L4" s="6">
        <v>6400000</v>
      </c>
      <c r="M4" s="6">
        <v>9600000</v>
      </c>
      <c r="N4" s="6">
        <v>11520000</v>
      </c>
      <c r="O4" s="6">
        <v>11520000</v>
      </c>
      <c r="P4" s="6">
        <v>11520000</v>
      </c>
      <c r="Q4" s="6">
        <v>12160000</v>
      </c>
      <c r="R4" s="6"/>
      <c r="S4" s="6"/>
      <c r="T4" s="6"/>
      <c r="U4"/>
      <c r="V4"/>
    </row>
    <row r="5" spans="1:22" s="2" customFormat="1" ht="39">
      <c r="A5" s="60" t="s">
        <v>37</v>
      </c>
      <c r="B5" s="4" t="s">
        <v>28</v>
      </c>
      <c r="C5" s="5" t="s">
        <v>29</v>
      </c>
      <c r="D5" s="4" t="s">
        <v>38</v>
      </c>
      <c r="E5" s="4" t="s">
        <v>39</v>
      </c>
      <c r="F5" s="4" t="s">
        <v>40</v>
      </c>
      <c r="G5" s="6">
        <f t="shared" si="0"/>
        <v>1500000</v>
      </c>
      <c r="H5" s="6">
        <v>1500000</v>
      </c>
      <c r="I5" s="48">
        <v>0</v>
      </c>
      <c r="J5" s="48">
        <v>0</v>
      </c>
      <c r="K5" s="6">
        <f>G5*0.05</f>
        <v>75000</v>
      </c>
      <c r="L5" s="6">
        <v>475000</v>
      </c>
      <c r="M5" s="6">
        <v>475000</v>
      </c>
      <c r="N5" s="6">
        <v>475000</v>
      </c>
      <c r="O5" s="6"/>
      <c r="P5" s="6"/>
      <c r="Q5" s="6"/>
      <c r="R5" s="6"/>
      <c r="S5" s="6"/>
      <c r="T5" s="6"/>
      <c r="U5"/>
      <c r="V5"/>
    </row>
    <row r="6" spans="1:22" s="2" customFormat="1" ht="39">
      <c r="A6" s="60" t="s">
        <v>42</v>
      </c>
      <c r="B6" s="3" t="s">
        <v>28</v>
      </c>
      <c r="C6" s="9" t="s">
        <v>29</v>
      </c>
      <c r="D6" s="4" t="s">
        <v>38</v>
      </c>
      <c r="E6" s="59" t="s">
        <v>31</v>
      </c>
      <c r="F6" s="9" t="s">
        <v>43</v>
      </c>
      <c r="G6" s="6">
        <f t="shared" si="0"/>
        <v>54740000</v>
      </c>
      <c r="H6" s="50">
        <v>54740000</v>
      </c>
      <c r="I6" s="48">
        <v>0</v>
      </c>
      <c r="J6" s="48">
        <v>0</v>
      </c>
      <c r="K6" s="6">
        <v>0</v>
      </c>
      <c r="L6" s="54">
        <v>821100</v>
      </c>
      <c r="M6" s="6">
        <v>1094800</v>
      </c>
      <c r="N6" s="6">
        <v>1642200</v>
      </c>
      <c r="O6" s="6">
        <v>2737000</v>
      </c>
      <c r="P6" s="6">
        <v>5474000</v>
      </c>
      <c r="Q6" s="55">
        <v>8211000</v>
      </c>
      <c r="R6" s="55">
        <v>10948000</v>
      </c>
      <c r="S6" s="55">
        <v>11769100</v>
      </c>
      <c r="T6" s="55">
        <v>12042800</v>
      </c>
      <c r="U6"/>
      <c r="V6"/>
    </row>
    <row r="7" spans="1:22" s="2" customFormat="1" ht="78">
      <c r="A7" s="60" t="s">
        <v>46</v>
      </c>
      <c r="B7" s="4" t="s">
        <v>28</v>
      </c>
      <c r="C7" s="5" t="s">
        <v>47</v>
      </c>
      <c r="D7" s="4" t="s">
        <v>30</v>
      </c>
      <c r="E7" s="4" t="s">
        <v>48</v>
      </c>
      <c r="F7" s="4" t="s">
        <v>49</v>
      </c>
      <c r="G7" s="6">
        <f t="shared" si="0"/>
        <v>4000000</v>
      </c>
      <c r="H7" s="6">
        <v>4000000</v>
      </c>
      <c r="I7" s="48">
        <v>0</v>
      </c>
      <c r="J7" s="48">
        <v>0</v>
      </c>
      <c r="K7" s="6">
        <v>0</v>
      </c>
      <c r="L7" s="6">
        <v>0</v>
      </c>
      <c r="M7" s="6">
        <v>200000</v>
      </c>
      <c r="N7" s="6">
        <v>1500000</v>
      </c>
      <c r="O7" s="6">
        <v>2300000</v>
      </c>
      <c r="P7" s="6"/>
      <c r="Q7" s="6"/>
      <c r="R7" s="6"/>
      <c r="S7" s="6"/>
      <c r="T7" s="6"/>
      <c r="U7"/>
      <c r="V7"/>
    </row>
    <row r="8" spans="1:22" s="2" customFormat="1" ht="78">
      <c r="A8" s="60" t="s">
        <v>54</v>
      </c>
      <c r="B8" s="4" t="s">
        <v>55</v>
      </c>
      <c r="C8" s="5" t="s">
        <v>56</v>
      </c>
      <c r="D8" s="4" t="s">
        <v>57</v>
      </c>
      <c r="E8" s="61" t="s">
        <v>58</v>
      </c>
      <c r="F8" s="4" t="s">
        <v>59</v>
      </c>
      <c r="G8" s="6">
        <f t="shared" si="0"/>
        <v>18000000</v>
      </c>
      <c r="H8" s="6">
        <v>18000000</v>
      </c>
      <c r="I8" s="48">
        <v>0</v>
      </c>
      <c r="J8" s="48">
        <v>0</v>
      </c>
      <c r="K8" s="6">
        <v>0</v>
      </c>
      <c r="L8" s="6">
        <v>1800000</v>
      </c>
      <c r="M8" s="6">
        <v>2700000</v>
      </c>
      <c r="N8" s="6">
        <v>3600000</v>
      </c>
      <c r="O8" s="6">
        <v>4500000</v>
      </c>
      <c r="P8" s="6">
        <v>5400000</v>
      </c>
      <c r="Q8" s="6"/>
      <c r="R8" s="6"/>
      <c r="S8" s="6"/>
      <c r="T8" s="6"/>
      <c r="U8"/>
      <c r="V8"/>
    </row>
    <row r="9" spans="1:22" s="2" customFormat="1" ht="39">
      <c r="A9" s="60" t="s">
        <v>62</v>
      </c>
      <c r="B9" s="9" t="s">
        <v>55</v>
      </c>
      <c r="C9" s="9" t="s">
        <v>56</v>
      </c>
      <c r="D9" s="3" t="s">
        <v>63</v>
      </c>
      <c r="E9" s="59" t="s">
        <v>31</v>
      </c>
      <c r="F9" s="3" t="s">
        <v>64</v>
      </c>
      <c r="G9" s="6">
        <f t="shared" si="0"/>
        <v>14360000</v>
      </c>
      <c r="H9" s="50">
        <v>14360000</v>
      </c>
      <c r="I9" s="48">
        <v>0</v>
      </c>
      <c r="J9" s="48">
        <v>0</v>
      </c>
      <c r="K9" s="6">
        <v>0</v>
      </c>
      <c r="L9" s="6">
        <v>215400</v>
      </c>
      <c r="M9" s="6">
        <v>287200</v>
      </c>
      <c r="N9" s="6">
        <v>430800</v>
      </c>
      <c r="O9" s="6">
        <v>718000</v>
      </c>
      <c r="P9" s="6">
        <v>1436000</v>
      </c>
      <c r="Q9" s="55">
        <v>2154000</v>
      </c>
      <c r="R9" s="55">
        <v>2154000</v>
      </c>
      <c r="S9" s="55">
        <v>2872000</v>
      </c>
      <c r="T9" s="55">
        <v>4092599.9999999995</v>
      </c>
      <c r="U9"/>
      <c r="V9"/>
    </row>
    <row r="10" spans="1:22" s="2" customFormat="1" ht="39">
      <c r="A10" s="60" t="s">
        <v>62</v>
      </c>
      <c r="B10" s="9" t="s">
        <v>55</v>
      </c>
      <c r="C10" s="9" t="s">
        <v>56</v>
      </c>
      <c r="D10" s="3" t="s">
        <v>65</v>
      </c>
      <c r="E10" s="59" t="s">
        <v>31</v>
      </c>
      <c r="F10" s="9" t="s">
        <v>66</v>
      </c>
      <c r="G10" s="6">
        <f t="shared" si="0"/>
        <v>18400000</v>
      </c>
      <c r="H10" s="53">
        <v>18400000</v>
      </c>
      <c r="I10" s="48">
        <v>0</v>
      </c>
      <c r="J10" s="48">
        <v>0</v>
      </c>
      <c r="K10" s="6">
        <v>0</v>
      </c>
      <c r="L10" s="6">
        <v>276000</v>
      </c>
      <c r="M10" s="6">
        <v>368000</v>
      </c>
      <c r="N10" s="6">
        <v>552000</v>
      </c>
      <c r="O10" s="6">
        <v>920000</v>
      </c>
      <c r="P10" s="55">
        <v>1840000</v>
      </c>
      <c r="Q10" s="55">
        <v>2760000</v>
      </c>
      <c r="R10" s="55">
        <v>3680000</v>
      </c>
      <c r="S10" s="55">
        <v>3956000</v>
      </c>
      <c r="T10" s="55">
        <v>4048000</v>
      </c>
      <c r="U10"/>
      <c r="V10"/>
    </row>
    <row r="11" spans="1:22" s="2" customFormat="1" ht="39">
      <c r="A11" s="60" t="s">
        <v>62</v>
      </c>
      <c r="B11" s="9" t="s">
        <v>67</v>
      </c>
      <c r="C11" s="9" t="s">
        <v>68</v>
      </c>
      <c r="D11" s="4" t="s">
        <v>38</v>
      </c>
      <c r="E11" s="59" t="s">
        <v>31</v>
      </c>
      <c r="F11" s="31" t="s">
        <v>69</v>
      </c>
      <c r="G11" s="6">
        <f t="shared" si="0"/>
        <v>5000000</v>
      </c>
      <c r="H11" s="50">
        <v>5000000</v>
      </c>
      <c r="I11" s="48">
        <v>0</v>
      </c>
      <c r="J11" s="48">
        <v>0</v>
      </c>
      <c r="K11" s="6">
        <v>0</v>
      </c>
      <c r="L11" s="6">
        <v>0</v>
      </c>
      <c r="M11" s="6">
        <v>0</v>
      </c>
      <c r="N11" s="6">
        <v>0</v>
      </c>
      <c r="O11" s="6">
        <v>850000</v>
      </c>
      <c r="P11" s="6">
        <v>850000</v>
      </c>
      <c r="Q11" s="6">
        <v>850000</v>
      </c>
      <c r="R11" s="6">
        <v>850000</v>
      </c>
      <c r="S11" s="6">
        <v>800000</v>
      </c>
      <c r="T11" s="6">
        <v>800000</v>
      </c>
      <c r="U11"/>
      <c r="V11"/>
    </row>
    <row r="12" spans="1:22" s="2" customFormat="1" ht="24" customHeight="1">
      <c r="A12" s="10"/>
      <c r="B12" s="10"/>
      <c r="C12" s="10"/>
      <c r="D12" s="10"/>
      <c r="E12" s="10"/>
      <c r="F12" s="10"/>
      <c r="G12" s="41">
        <f>SUM(G4:G11)</f>
        <v>180000000</v>
      </c>
      <c r="H12" s="41">
        <f>SUM(H4:H11)</f>
        <v>180000000</v>
      </c>
      <c r="I12" s="51">
        <v>0</v>
      </c>
      <c r="J12" s="51">
        <f t="shared" ref="J12" si="1">SUM(J4:J11)</f>
        <v>0</v>
      </c>
      <c r="K12" s="51">
        <f>SUM(K4:K11)</f>
        <v>1355000</v>
      </c>
      <c r="L12" s="51">
        <f t="shared" ref="L12:T12" si="2">SUM(L4:L11)</f>
        <v>9987500</v>
      </c>
      <c r="M12" s="51">
        <f t="shared" si="2"/>
        <v>14725000</v>
      </c>
      <c r="N12" s="51">
        <f t="shared" si="2"/>
        <v>19720000</v>
      </c>
      <c r="O12" s="51">
        <f t="shared" si="2"/>
        <v>23545000</v>
      </c>
      <c r="P12" s="51">
        <f t="shared" si="2"/>
        <v>26520000</v>
      </c>
      <c r="Q12" s="51">
        <f t="shared" si="2"/>
        <v>26135000</v>
      </c>
      <c r="R12" s="51">
        <f t="shared" si="2"/>
        <v>17632000</v>
      </c>
      <c r="S12" s="51">
        <f t="shared" si="2"/>
        <v>19397100</v>
      </c>
      <c r="T12" s="51">
        <f t="shared" si="2"/>
        <v>20983400</v>
      </c>
      <c r="U12" s="51"/>
      <c r="V12"/>
    </row>
    <row r="13" spans="1:22" s="2" customFormat="1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27"/>
      <c r="T13" s="27"/>
      <c r="U13"/>
      <c r="V13"/>
    </row>
  </sheetData>
  <sortState xmlns:xlrd2="http://schemas.microsoft.com/office/spreadsheetml/2017/richdata2" ref="A4:T11">
    <sortCondition ref="B4:B11"/>
    <sortCondition ref="C4:C11"/>
  </sortState>
  <mergeCells count="22"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  <mergeCell ref="O2:O3"/>
    <mergeCell ref="D2:D3"/>
    <mergeCell ref="S2:S3"/>
    <mergeCell ref="T2:T3"/>
    <mergeCell ref="A13:R13"/>
    <mergeCell ref="P2:P3"/>
    <mergeCell ref="Q2:Q3"/>
    <mergeCell ref="M2:M3"/>
    <mergeCell ref="N2:N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0" orientation="landscape" r:id="rId1"/>
  <ignoredErrors>
    <ignoredError sqref="J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7F83-59DA-4C8F-A58B-0DAB692F5CCA}">
  <sheetPr>
    <pageSetUpPr fitToPage="1"/>
  </sheetPr>
  <dimension ref="A1:P14"/>
  <sheetViews>
    <sheetView zoomScale="94" zoomScaleNormal="94" zoomScaleSheetLayoutView="100" workbookViewId="0">
      <pane ySplit="3" topLeftCell="A4" activePane="bottomLeft" state="frozen"/>
      <selection pane="bottomLeft" activeCell="A2" sqref="A2"/>
    </sheetView>
  </sheetViews>
  <sheetFormatPr defaultRowHeight="14.45"/>
  <cols>
    <col min="1" max="1" width="30.140625" customWidth="1"/>
    <col min="2" max="2" width="19.140625" customWidth="1"/>
    <col min="3" max="3" width="15.85546875" customWidth="1"/>
    <col min="4" max="4" width="19" customWidth="1"/>
    <col min="5" max="5" width="18.28515625" bestFit="1" customWidth="1"/>
    <col min="6" max="6" width="26.5703125" bestFit="1" customWidth="1"/>
    <col min="7" max="7" width="17.5703125" bestFit="1" customWidth="1"/>
    <col min="8" max="8" width="20.140625" customWidth="1"/>
    <col min="9" max="9" width="20" customWidth="1"/>
    <col min="10" max="10" width="13.7109375" customWidth="1"/>
    <col min="11" max="11" width="14.140625" bestFit="1" customWidth="1"/>
    <col min="12" max="14" width="15.140625" bestFit="1" customWidth="1"/>
    <col min="15" max="15" width="3.42578125" customWidth="1"/>
    <col min="16" max="16" width="3.140625" customWidth="1"/>
  </cols>
  <sheetData>
    <row r="1" spans="1:16" s="2" customFormat="1" ht="41.1" customHeight="1">
      <c r="A1" s="69" t="s">
        <v>101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/>
      <c r="P1"/>
    </row>
    <row r="2" spans="1:16" s="2" customFormat="1">
      <c r="A2" s="70" t="s">
        <v>13</v>
      </c>
      <c r="B2" s="70" t="s">
        <v>14</v>
      </c>
      <c r="C2" s="70" t="s">
        <v>15</v>
      </c>
      <c r="D2" s="70" t="s">
        <v>102</v>
      </c>
      <c r="E2" s="70" t="s">
        <v>17</v>
      </c>
      <c r="F2" s="70" t="s">
        <v>18</v>
      </c>
      <c r="G2" s="70" t="s">
        <v>19</v>
      </c>
      <c r="H2" s="70" t="s">
        <v>72</v>
      </c>
      <c r="I2" s="72" t="s">
        <v>21</v>
      </c>
      <c r="J2" s="65">
        <v>2025</v>
      </c>
      <c r="K2" s="67">
        <v>2026</v>
      </c>
      <c r="L2" s="67">
        <v>2027</v>
      </c>
      <c r="M2" s="65">
        <v>2028</v>
      </c>
      <c r="N2" s="65">
        <v>2029</v>
      </c>
      <c r="O2"/>
      <c r="P2"/>
    </row>
    <row r="3" spans="1:16" s="2" customFormat="1">
      <c r="A3" s="71"/>
      <c r="B3" s="71"/>
      <c r="C3" s="71"/>
      <c r="D3" s="71"/>
      <c r="E3" s="71"/>
      <c r="F3" s="71"/>
      <c r="G3" s="71"/>
      <c r="H3" s="71"/>
      <c r="I3" s="73"/>
      <c r="J3" s="66"/>
      <c r="K3" s="68"/>
      <c r="L3" s="68"/>
      <c r="M3" s="66"/>
      <c r="N3" s="66"/>
      <c r="O3"/>
      <c r="P3"/>
    </row>
    <row r="4" spans="1:16" s="2" customFormat="1" ht="39" hidden="1">
      <c r="A4" s="3" t="s">
        <v>73</v>
      </c>
      <c r="B4" s="4" t="s">
        <v>28</v>
      </c>
      <c r="C4" s="5" t="s">
        <v>29</v>
      </c>
      <c r="D4" s="4" t="s">
        <v>74</v>
      </c>
      <c r="E4" s="4" t="s">
        <v>31</v>
      </c>
      <c r="F4" s="18" t="s">
        <v>75</v>
      </c>
      <c r="G4" s="6">
        <f t="shared" ref="G4:G12" si="0">+H4+I4</f>
        <v>40000000</v>
      </c>
      <c r="H4" s="6">
        <v>40000000</v>
      </c>
      <c r="I4" s="48">
        <v>0</v>
      </c>
      <c r="J4" s="48">
        <v>0</v>
      </c>
      <c r="K4" s="6">
        <v>2500000</v>
      </c>
      <c r="L4" s="6">
        <v>10250000</v>
      </c>
      <c r="M4" s="6">
        <v>13000000</v>
      </c>
      <c r="N4" s="6">
        <v>14250000</v>
      </c>
      <c r="O4"/>
      <c r="P4"/>
    </row>
    <row r="5" spans="1:16" s="2" customFormat="1" ht="39" hidden="1">
      <c r="A5" s="3" t="s">
        <v>76</v>
      </c>
      <c r="B5" s="4" t="s">
        <v>28</v>
      </c>
      <c r="C5" s="5" t="s">
        <v>29</v>
      </c>
      <c r="D5" s="4" t="s">
        <v>74</v>
      </c>
      <c r="E5" s="4" t="s">
        <v>31</v>
      </c>
      <c r="F5" s="18" t="s">
        <v>77</v>
      </c>
      <c r="G5" s="6">
        <f t="shared" si="0"/>
        <v>15000000</v>
      </c>
      <c r="H5" s="6">
        <v>15000000</v>
      </c>
      <c r="I5" s="48">
        <v>0</v>
      </c>
      <c r="J5" s="48">
        <v>0</v>
      </c>
      <c r="K5" s="6">
        <v>0</v>
      </c>
      <c r="L5" s="6">
        <v>6200000</v>
      </c>
      <c r="M5" s="6">
        <v>5700000</v>
      </c>
      <c r="N5" s="6">
        <v>3100000</v>
      </c>
      <c r="O5"/>
      <c r="P5"/>
    </row>
    <row r="6" spans="1:16" s="2" customFormat="1" ht="39" hidden="1">
      <c r="A6" s="3" t="s">
        <v>78</v>
      </c>
      <c r="B6" s="3" t="s">
        <v>28</v>
      </c>
      <c r="C6" s="9" t="s">
        <v>29</v>
      </c>
      <c r="D6" s="3" t="s">
        <v>79</v>
      </c>
      <c r="E6" s="3" t="s">
        <v>31</v>
      </c>
      <c r="F6" s="9" t="s">
        <v>80</v>
      </c>
      <c r="G6" s="6">
        <f t="shared" si="0"/>
        <v>11400000</v>
      </c>
      <c r="H6" s="6">
        <v>11400000</v>
      </c>
      <c r="I6" s="48">
        <v>0</v>
      </c>
      <c r="J6" s="48">
        <v>0</v>
      </c>
      <c r="K6" s="6">
        <v>0</v>
      </c>
      <c r="L6" s="6">
        <v>1710000</v>
      </c>
      <c r="M6" s="6">
        <v>3989999.9999999995</v>
      </c>
      <c r="N6" s="6">
        <v>5700000</v>
      </c>
      <c r="O6"/>
      <c r="P6"/>
    </row>
    <row r="7" spans="1:16" s="2" customFormat="1" ht="51.95" hidden="1">
      <c r="A7" s="3" t="s">
        <v>81</v>
      </c>
      <c r="B7" s="4" t="s">
        <v>28</v>
      </c>
      <c r="C7" s="5" t="s">
        <v>47</v>
      </c>
      <c r="D7" s="4" t="s">
        <v>74</v>
      </c>
      <c r="E7" s="4" t="s">
        <v>82</v>
      </c>
      <c r="F7" s="4" t="s">
        <v>83</v>
      </c>
      <c r="G7" s="6">
        <f t="shared" si="0"/>
        <v>3600000</v>
      </c>
      <c r="H7" s="6">
        <v>3600000</v>
      </c>
      <c r="I7" s="48">
        <v>0</v>
      </c>
      <c r="J7" s="48">
        <v>0</v>
      </c>
      <c r="K7" s="6">
        <v>180000</v>
      </c>
      <c r="L7" s="6">
        <v>380000</v>
      </c>
      <c r="M7" s="6">
        <v>1520000</v>
      </c>
      <c r="N7" s="6">
        <v>1520000</v>
      </c>
      <c r="O7"/>
      <c r="P7"/>
    </row>
    <row r="8" spans="1:16" s="2" customFormat="1" ht="65.099999999999994" hidden="1">
      <c r="A8" s="3" t="s">
        <v>84</v>
      </c>
      <c r="B8" s="4" t="s">
        <v>28</v>
      </c>
      <c r="C8" s="5" t="s">
        <v>47</v>
      </c>
      <c r="D8" s="4" t="s">
        <v>74</v>
      </c>
      <c r="E8" s="4" t="s">
        <v>85</v>
      </c>
      <c r="F8" s="4" t="s">
        <v>86</v>
      </c>
      <c r="G8" s="6">
        <f t="shared" si="0"/>
        <v>4000000</v>
      </c>
      <c r="H8" s="6">
        <v>4000000</v>
      </c>
      <c r="I8" s="48">
        <v>0</v>
      </c>
      <c r="J8" s="48">
        <v>0</v>
      </c>
      <c r="K8" s="6">
        <v>0</v>
      </c>
      <c r="L8" s="6">
        <v>400000</v>
      </c>
      <c r="M8" s="6">
        <v>1800000</v>
      </c>
      <c r="N8" s="6">
        <v>1800000</v>
      </c>
      <c r="O8"/>
      <c r="P8"/>
    </row>
    <row r="9" spans="1:16" s="2" customFormat="1" ht="65.099999999999994" hidden="1">
      <c r="A9" s="3" t="s">
        <v>84</v>
      </c>
      <c r="B9" s="4" t="s">
        <v>87</v>
      </c>
      <c r="C9" s="5" t="s">
        <v>88</v>
      </c>
      <c r="D9" s="4" t="s">
        <v>74</v>
      </c>
      <c r="E9" s="4" t="s">
        <v>31</v>
      </c>
      <c r="F9" s="4" t="s">
        <v>89</v>
      </c>
      <c r="G9" s="6">
        <f t="shared" si="0"/>
        <v>10000000</v>
      </c>
      <c r="H9" s="6">
        <v>10000000</v>
      </c>
      <c r="I9" s="48">
        <v>0</v>
      </c>
      <c r="J9" s="48">
        <v>0</v>
      </c>
      <c r="K9" s="6">
        <v>0</v>
      </c>
      <c r="L9" s="6">
        <v>500000</v>
      </c>
      <c r="M9" s="6">
        <v>4000000</v>
      </c>
      <c r="N9" s="6">
        <v>5500000</v>
      </c>
      <c r="O9"/>
      <c r="P9"/>
    </row>
    <row r="10" spans="1:16" s="2" customFormat="1" ht="39">
      <c r="A10" s="3" t="s">
        <v>78</v>
      </c>
      <c r="B10" s="9" t="s">
        <v>55</v>
      </c>
      <c r="C10" s="9" t="s">
        <v>56</v>
      </c>
      <c r="D10" s="3" t="s">
        <v>90</v>
      </c>
      <c r="E10" s="3" t="s">
        <v>31</v>
      </c>
      <c r="F10" s="31" t="s">
        <v>91</v>
      </c>
      <c r="G10" s="6">
        <f t="shared" si="0"/>
        <v>6000000</v>
      </c>
      <c r="H10" s="50">
        <v>6000000</v>
      </c>
      <c r="I10" s="56">
        <v>0</v>
      </c>
      <c r="J10" s="56">
        <v>0</v>
      </c>
      <c r="K10" s="6">
        <v>0</v>
      </c>
      <c r="L10" s="6">
        <v>1200000</v>
      </c>
      <c r="M10" s="6">
        <v>1800000</v>
      </c>
      <c r="N10" s="6">
        <v>3000000</v>
      </c>
      <c r="O10"/>
      <c r="P10"/>
    </row>
    <row r="11" spans="1:16" s="2" customFormat="1" ht="39">
      <c r="A11" s="3" t="s">
        <v>78</v>
      </c>
      <c r="B11" s="9" t="s">
        <v>55</v>
      </c>
      <c r="C11" s="9" t="s">
        <v>56</v>
      </c>
      <c r="D11" s="3" t="s">
        <v>92</v>
      </c>
      <c r="E11" s="3" t="s">
        <v>31</v>
      </c>
      <c r="F11" s="9" t="s">
        <v>93</v>
      </c>
      <c r="G11" s="6">
        <f t="shared" si="0"/>
        <v>5000000</v>
      </c>
      <c r="H11" s="49">
        <v>5000000</v>
      </c>
      <c r="I11" s="48">
        <v>0</v>
      </c>
      <c r="J11" s="48">
        <v>0</v>
      </c>
      <c r="K11" s="6">
        <v>0</v>
      </c>
      <c r="L11" s="6">
        <v>1000000</v>
      </c>
      <c r="M11" s="6">
        <v>1500000</v>
      </c>
      <c r="N11" s="6">
        <v>2500000</v>
      </c>
      <c r="O11"/>
      <c r="P11"/>
    </row>
    <row r="12" spans="1:16" s="2" customFormat="1" ht="44.1" customHeight="1">
      <c r="A12" s="3" t="s">
        <v>78</v>
      </c>
      <c r="B12" s="9" t="s">
        <v>67</v>
      </c>
      <c r="C12" s="9" t="s">
        <v>68</v>
      </c>
      <c r="D12" s="4" t="s">
        <v>74</v>
      </c>
      <c r="E12" s="3" t="s">
        <v>31</v>
      </c>
      <c r="F12" s="31" t="s">
        <v>94</v>
      </c>
      <c r="G12" s="6">
        <f t="shared" si="0"/>
        <v>3000000</v>
      </c>
      <c r="H12" s="6">
        <v>3000000</v>
      </c>
      <c r="I12" s="51">
        <v>0</v>
      </c>
      <c r="J12" s="51"/>
      <c r="K12" s="6">
        <v>450000</v>
      </c>
      <c r="L12" s="6">
        <v>850000</v>
      </c>
      <c r="M12" s="6">
        <v>850000</v>
      </c>
      <c r="N12" s="6">
        <v>850000</v>
      </c>
      <c r="O12" s="26"/>
      <c r="P12"/>
    </row>
    <row r="13" spans="1:16" s="2" customFormat="1" ht="25.5" customHeight="1">
      <c r="A13" s="28"/>
      <c r="B13" s="29"/>
      <c r="C13" s="29"/>
      <c r="D13" s="10"/>
      <c r="E13" s="10"/>
      <c r="F13" s="10"/>
      <c r="G13" s="52">
        <f t="shared" ref="G13:J13" si="1">+SUM(G4:G12)</f>
        <v>98000000</v>
      </c>
      <c r="H13" s="52">
        <f t="shared" si="1"/>
        <v>98000000</v>
      </c>
      <c r="I13" s="52">
        <f t="shared" si="1"/>
        <v>0</v>
      </c>
      <c r="J13" s="52">
        <f t="shared" si="1"/>
        <v>0</v>
      </c>
      <c r="K13" s="52">
        <f>+SUM(K4:K12)</f>
        <v>3130000</v>
      </c>
      <c r="L13" s="52">
        <f>+SUM(L4:L12)</f>
        <v>22490000</v>
      </c>
      <c r="M13" s="52">
        <f>+SUM(M4:M12)</f>
        <v>34160000</v>
      </c>
      <c r="N13" s="52">
        <f>+SUM(N4:N12)</f>
        <v>38220000</v>
      </c>
      <c r="O13" s="26"/>
      <c r="P13"/>
    </row>
    <row r="14" spans="1:16" s="2" customFormat="1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/>
      <c r="P14"/>
    </row>
  </sheetData>
  <sortState xmlns:xlrd2="http://schemas.microsoft.com/office/spreadsheetml/2017/richdata2" ref="A4:N12">
    <sortCondition ref="B4:B12"/>
    <sortCondition ref="C4:C12"/>
  </sortState>
  <mergeCells count="16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14:N14"/>
    <mergeCell ref="J2:J3"/>
    <mergeCell ref="K2:K3"/>
    <mergeCell ref="L2:L3"/>
    <mergeCell ref="M2:M3"/>
    <mergeCell ref="N2:N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5" orientation="landscape" r:id="rId1"/>
  <ignoredErrors>
    <ignoredError sqref="J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FCB5D2E7-E2B5-4784-BBE6-0F2690C9A23D}"/>
</file>

<file path=customXml/itemProps2.xml><?xml version="1.0" encoding="utf-8"?>
<ds:datastoreItem xmlns:ds="http://schemas.openxmlformats.org/officeDocument/2006/customXml" ds:itemID="{8C5D4D41-24CE-4F55-9437-113721735415}"/>
</file>

<file path=customXml/itemProps3.xml><?xml version="1.0" encoding="utf-8"?>
<ds:datastoreItem xmlns:ds="http://schemas.openxmlformats.org/officeDocument/2006/customXml" ds:itemID="{309C4726-1745-472F-8D34-684F21E01C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Cosimo Antonaci</dc:creator>
  <cp:keywords/>
  <dc:description/>
  <cp:lastModifiedBy>Alessandra Rubelli</cp:lastModifiedBy>
  <cp:revision/>
  <dcterms:created xsi:type="dcterms:W3CDTF">2024-11-28T10:50:20Z</dcterms:created>
  <dcterms:modified xsi:type="dcterms:W3CDTF">2026-04-30T13:39:48Z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