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tonaci\OneDrive - Presidenza del Consiglio dei ministri\Desktop\"/>
    </mc:Choice>
  </mc:AlternateContent>
  <xr:revisionPtr revIDLastSave="11" documentId="13_ncr:1_{3E691CD9-9724-4E7A-88C4-D486CA8B21BE}" xr6:coauthVersionLast="47" xr6:coauthVersionMax="47" xr10:uidLastSave="{F9C5F136-D2CC-43D4-9B2A-0CB4B9FE82B7}"/>
  <bookViews>
    <workbookView xWindow="-120" yWindow="-120" windowWidth="29040" windowHeight="15720" tabRatio="500" firstSheet="2" activeTab="1" xr2:uid="{00000000-000D-0000-FFFF-FFFF00000000}"/>
  </bookViews>
  <sheets>
    <sheet name="Tabella art.3 DEF" sheetId="1" r:id="rId1"/>
    <sheet name="Allegato A1" sheetId="2" r:id="rId2"/>
    <sheet name="Allegato A2" sheetId="3" r:id="rId3"/>
    <sheet name="Allegato B1" sheetId="4" r:id="rId4"/>
    <sheet name="Allegato B2" sheetId="5" r:id="rId5"/>
  </sheets>
  <externalReferences>
    <externalReference r:id="rId6"/>
  </externalReferences>
  <definedNames>
    <definedName name="_xlnm._FilterDatabase" localSheetId="2">'Allegato A2'!$A$3:$F$3</definedName>
    <definedName name="_xlnm._FilterDatabase" localSheetId="4" hidden="1">'Allegato B2'!$A$3:$V$62</definedName>
    <definedName name="_xlnm._FilterDatabase" localSheetId="1" hidden="1">'Allegato A1'!$A$1:$O$62</definedName>
    <definedName name="liguria">[1]Elenco!$A$2:$A$87</definedName>
    <definedName name="_xlnm.Print_Titles" localSheetId="1">'Allegato A1'!$3:$4</definedName>
    <definedName name="_xlnm.Print_Titles" localSheetId="2">'Allegato A2'!$3:$3</definedName>
    <definedName name="_xlnm.Print_Titles" localSheetId="0">'Tabella art.3 DEF'!$2:$4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2" i="5" l="1"/>
  <c r="H62" i="5"/>
  <c r="I62" i="5"/>
  <c r="V62" i="5"/>
  <c r="U62" i="5"/>
  <c r="T62" i="5"/>
  <c r="S62" i="5"/>
  <c r="R62" i="5"/>
  <c r="Q62" i="5"/>
  <c r="P62" i="5"/>
  <c r="K62" i="5"/>
  <c r="J62" i="5"/>
  <c r="O34" i="5"/>
  <c r="O62" i="5" s="1"/>
  <c r="N34" i="5"/>
  <c r="N62" i="5" s="1"/>
  <c r="M34" i="5"/>
  <c r="M62" i="5" s="1"/>
  <c r="L34" i="5"/>
  <c r="L62" i="5" s="1"/>
  <c r="N3" i="4"/>
  <c r="F123" i="3"/>
  <c r="E123" i="3"/>
  <c r="F16" i="1"/>
  <c r="L15" i="1"/>
  <c r="I15" i="1"/>
  <c r="H15" i="1"/>
  <c r="M14" i="1"/>
  <c r="D14" i="1"/>
  <c r="F14" i="1" s="1"/>
  <c r="K13" i="1"/>
  <c r="M13" i="1" s="1"/>
  <c r="F13" i="1"/>
  <c r="J12" i="1"/>
  <c r="M12" i="1" s="1"/>
  <c r="F12" i="1"/>
  <c r="O11" i="1"/>
  <c r="J11" i="1"/>
  <c r="M11" i="1" s="1"/>
  <c r="D11" i="1"/>
  <c r="F11" i="1" s="1"/>
  <c r="O10" i="1"/>
  <c r="J10" i="1"/>
  <c r="G10" i="1"/>
  <c r="E10" i="1"/>
  <c r="E15" i="1" s="1"/>
  <c r="E17" i="1" s="1"/>
  <c r="D10" i="1"/>
  <c r="F10" i="1" s="1"/>
  <c r="K9" i="1"/>
  <c r="K15" i="1" s="1"/>
  <c r="J9" i="1"/>
  <c r="F9" i="1"/>
  <c r="O8" i="1"/>
  <c r="O15" i="1" s="1"/>
  <c r="M8" i="1"/>
  <c r="D8" i="1"/>
  <c r="M7" i="1"/>
  <c r="F7" i="1"/>
  <c r="M6" i="1"/>
  <c r="F6" i="1"/>
  <c r="M5" i="1"/>
  <c r="F5" i="1"/>
  <c r="N5" i="1" l="1"/>
  <c r="N6" i="1"/>
  <c r="N7" i="1"/>
  <c r="D15" i="1"/>
  <c r="D17" i="1" s="1"/>
  <c r="F8" i="1"/>
  <c r="F15" i="1" s="1"/>
  <c r="F17" i="1" s="1"/>
  <c r="J15" i="1"/>
  <c r="M9" i="1"/>
  <c r="G15" i="1"/>
  <c r="M10" i="1"/>
  <c r="N10" i="1" s="1"/>
  <c r="N11" i="1"/>
  <c r="N12" i="1"/>
  <c r="N13" i="1"/>
  <c r="N14" i="1"/>
  <c r="N8" i="1" l="1"/>
  <c r="N9" i="1"/>
  <c r="M15" i="1"/>
  <c r="N15" i="1"/>
</calcChain>
</file>

<file path=xl/sharedStrings.xml><?xml version="1.0" encoding="utf-8"?>
<sst xmlns="http://schemas.openxmlformats.org/spreadsheetml/2006/main" count="1474" uniqueCount="580">
  <si>
    <t>AMBITI DI INTERVENTO</t>
  </si>
  <si>
    <t>Assegnazione FSC 21-27</t>
  </si>
  <si>
    <t>Cofinanziamento nuovi interventi</t>
  </si>
  <si>
    <t>Ammontare complessivo investimenti</t>
  </si>
  <si>
    <t>Numero interventi/linee di azione</t>
  </si>
  <si>
    <t>Risorse FSC 
21-27 
(ass. ordinaria)</t>
  </si>
  <si>
    <t>(1) Risorse FSC 
21-27 (Anticipazione)</t>
  </si>
  <si>
    <t>Totale Assegnazione
FSC 21-27</t>
  </si>
  <si>
    <t>PR FESR FSE 21-27</t>
  </si>
  <si>
    <t>PN FESR FSE 21-27</t>
  </si>
  <si>
    <t>PNRR</t>
  </si>
  <si>
    <t>Altre Risorse Ordinarie Regionali e Locali</t>
  </si>
  <si>
    <t>Altre Risorse Ordinarie Nazionali</t>
  </si>
  <si>
    <t>Privati</t>
  </si>
  <si>
    <t>Totale Co-finanziamento con altre risorse</t>
  </si>
  <si>
    <t>Ricerca e innovazione</t>
  </si>
  <si>
    <t>Digitalizzazione</t>
  </si>
  <si>
    <t>Competitività imprese</t>
  </si>
  <si>
    <t>Ambiente e risorse naturali</t>
  </si>
  <si>
    <t>Cultura</t>
  </si>
  <si>
    <t>Trasporti e mobilità</t>
  </si>
  <si>
    <t>Riqualificazione urbana</t>
  </si>
  <si>
    <t xml:space="preserve">Sociale e salute </t>
  </si>
  <si>
    <t>Istruzione e formazione</t>
  </si>
  <si>
    <t>Capacità amministrativa</t>
  </si>
  <si>
    <t>Totale Aree Tematiche</t>
  </si>
  <si>
    <t>Cofinanziamento PR (ove applicabile)</t>
  </si>
  <si>
    <t>(1) Risorse già assegnate: anticipazioni disposte con delibere CIPESS; assegnate con provvedimenti di legge; ecc.  - Include anche le risorse definanziate ex Delibera 16/2023 e riprogrammate</t>
  </si>
  <si>
    <t>Totale Assegnazione FSC 21-27</t>
  </si>
  <si>
    <t>Accordo per la Coesione Governo - Regione Toscana
Allegato A1 Programma di interventi e le linee di azione con cronoprogramma procedurale</t>
  </si>
  <si>
    <t>ID</t>
  </si>
  <si>
    <t>AMMINISTRAZIONE</t>
  </si>
  <si>
    <t>AREATEMATICA</t>
  </si>
  <si>
    <t>LINEA DI INTERVENTO</t>
  </si>
  <si>
    <t>CUP</t>
  </si>
  <si>
    <t>TITOLO</t>
  </si>
  <si>
    <t xml:space="preserve">COSTO TOTALE </t>
  </si>
  <si>
    <t>IMPORTO RICHIESTO FSC 21-27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</si>
  <si>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</si>
  <si>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</si>
  <si>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</si>
  <si>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</si>
  <si>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</si>
  <si>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</si>
  <si>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FSCRI_RI_1526</t>
  </si>
  <si>
    <t>REGIONE TOSCANA</t>
  </si>
  <si>
    <t>07.TRASPORTI E MOBILITÀ</t>
  </si>
  <si>
    <t>07.01 TRASPORTO STRADALE</t>
  </si>
  <si>
    <t>D27H24000400001</t>
  </si>
  <si>
    <t>SISTEMAZIONE INTERSEZIONE TRA LA SRT 435 E LA SP 40 DELLA NIEVOLE NEL COMUNE DI SERRAVALLE PISTOIESE</t>
  </si>
  <si>
    <t>1_SEMESTRE_2023</t>
  </si>
  <si>
    <t>2_SEMESTRE_2026</t>
  </si>
  <si>
    <t>2_SEMESTRE_2029</t>
  </si>
  <si>
    <t>FSCRI_RI_1528</t>
  </si>
  <si>
    <t>D61B24000020003</t>
  </si>
  <si>
    <t>RIORGANIZZAZIONE DEL SISTEMA VIARIO RELATIVO ALLA  SP25 – SRT 436, COMUNE DI LARCIANO – PT</t>
  </si>
  <si>
    <t>1_SEMESTRE_2024</t>
  </si>
  <si>
    <t>2_SEMESTRE_2025</t>
  </si>
  <si>
    <t>FSCRI_RI_1529</t>
  </si>
  <si>
    <t>D61B24000030001</t>
  </si>
  <si>
    <t>SRT N. 436 - VARIANTE TRA LOCALITÀ PAZZERA E SP N. 26 CAMPORCIONI IN LOCALITÀ BISCOLLA - LOTTO 4</t>
  </si>
  <si>
    <t>FSCRI_RI_1576</t>
  </si>
  <si>
    <t>COMUNE DI MOLAZZANA</t>
  </si>
  <si>
    <t>05.AMBIENTE E RISORSE NATURALI</t>
  </si>
  <si>
    <t>05.01 RISCHI E ADATTAMENTO CLIMATICO</t>
  </si>
  <si>
    <t>C92D24000000001</t>
  </si>
  <si>
    <t>LAVORI URGENTI DI MESSA IN SICUREZZA - ABITATO DI CA' DI MATTEO E SP 43- II LOTTO</t>
  </si>
  <si>
    <t>2_SEMESTRE_2024</t>
  </si>
  <si>
    <t>1_SEMESTRE_2025</t>
  </si>
  <si>
    <t>2_SEMESTRE_2027</t>
  </si>
  <si>
    <t>FSCRI_RI_1581</t>
  </si>
  <si>
    <t>COMUNE DI MINUCCIANO</t>
  </si>
  <si>
    <t>B86F18000190001</t>
  </si>
  <si>
    <t>INTERVENTO DI RIDUZIONE DEL RISCHIO RELATIVO AL MOVIMENTO FRANOSO A VALLE E A MONTE- FRAZ. AGLIANO</t>
  </si>
  <si>
    <t>1_SEMESTRE_2028</t>
  </si>
  <si>
    <t>FSCRI_RI_1586</t>
  </si>
  <si>
    <t>D92B24000210001</t>
  </si>
  <si>
    <t>REALIZZAZIONE DEL TERZO MODULO DELLA CASSA DI ESPANSIONE DI PIZZICONI</t>
  </si>
  <si>
    <t>FSCRI_RI_1597</t>
  </si>
  <si>
    <t>D81B21000990002</t>
  </si>
  <si>
    <t>RIPROGETTAZIONE OPERE ARGINALI IN SX IDRAULICA DEL TORRENTE CARRIONE- LOTTO XIII, SEZIONI 72-74</t>
  </si>
  <si>
    <t>1_SEMESTRE_2027</t>
  </si>
  <si>
    <t>FSCRI_RI_1606</t>
  </si>
  <si>
    <t>COMUNE DI COMANO</t>
  </si>
  <si>
    <t>H15F21001700001</t>
  </si>
  <si>
    <t>LAVORI CONSOLIDAMENTO DEL VERSANTE IN FRANA E REGIMAZIONE ACQUE PRESSO CAMPORAGHENA, COMANO (MS)</t>
  </si>
  <si>
    <t>FSCRI_RI_1611</t>
  </si>
  <si>
    <t>COMUNE DI CAREGGINE</t>
  </si>
  <si>
    <t>C68H23001260006</t>
  </si>
  <si>
    <t>MITIGAZIONE MOVIMENTO FRANOSO A VALLE DELL'ABITATO DELLA FRAZIONE DI CAPANNE DI CAREGGINE</t>
  </si>
  <si>
    <t>1_SEMESTRE_2026</t>
  </si>
  <si>
    <t>FSCRI_RI_1673</t>
  </si>
  <si>
    <t>D47H23008480001</t>
  </si>
  <si>
    <t>SRT 206 PISANA LIVORNESE - ROTATORIA SULLA SP 11TER PER ORCIANO, ROSIGNANO MARITTIMO (LI)</t>
  </si>
  <si>
    <t>FSCRI_RI_1675</t>
  </si>
  <si>
    <t>D34E21000000002</t>
  </si>
  <si>
    <t>SRT 206 – INTERSEZIONE IN LOC. VICARELLO, COMUNE DI COLLESALVETTI (LI)</t>
  </si>
  <si>
    <t>FSCRI_RI_1689</t>
  </si>
  <si>
    <t>COMUNE DI CAMPI BISENZIO</t>
  </si>
  <si>
    <t>C81B14000530006</t>
  </si>
  <si>
    <t>REALIZZAZIONE PROLUNGAMENTO DELLA CIRCONVALLAZIONE SUD DA VIA BARBERINESE ALLA ROTATORIA DI CAPALLE</t>
  </si>
  <si>
    <t xml:space="preserve">2_SEMESTRE 2024 </t>
  </si>
  <si>
    <t>2 SEMESTRE 2025</t>
  </si>
  <si>
    <t>1 SEMESTRE 2026</t>
  </si>
  <si>
    <t>2 SEMESTRE 2029</t>
  </si>
  <si>
    <t>FSCRI_RI_1691</t>
  </si>
  <si>
    <t>COMUNE DI LASTRA A SIGNA</t>
  </si>
  <si>
    <t>F89J16002020007</t>
  </si>
  <si>
    <t>ADEGUAMENTO DELLA VIABILITÀ LOCALE E INTEGRAZIONE DELLA VIABILITÀ REGIONALE-LASTRA A SIGNA- LOTTO II</t>
  </si>
  <si>
    <t>2_SEMESTRE 2024</t>
  </si>
  <si>
    <t>2 SEMESTRE 2026</t>
  </si>
  <si>
    <t>1 SEMESTRE 2027</t>
  </si>
  <si>
    <t>FSCRI_RI_1695</t>
  </si>
  <si>
    <t>COMUNE DI SIGNA</t>
  </si>
  <si>
    <t>C11B19000470005</t>
  </si>
  <si>
    <t>STRADA DI CIRCONVALLAZIONE, 1° LOTTO, III° STRALCIO- DA VIA SANTELLI AL PARCHEGGIO SCAMBIATORE RFI</t>
  </si>
  <si>
    <t>FSCRI_RI_1701</t>
  </si>
  <si>
    <t>PROVINCIA DI PISA</t>
  </si>
  <si>
    <t>E61B16000170006</t>
  </si>
  <si>
    <t>VIABILITÀ DI RACCORDO NORD-TRATTA MADONNA DELL'ACQUA-CISANELLO. TRATTO FUNZIONALE COMPRESO NODI 2-3</t>
  </si>
  <si>
    <t>2_SEMESTRE_2023</t>
  </si>
  <si>
    <t>FSCRI_RI_1705</t>
  </si>
  <si>
    <t>COMUNI CON POPOLAZIONE NON SUPERIORE A 5000 ABITANTI</t>
  </si>
  <si>
    <t>08.RIQUALIFICAZIONE URBANA</t>
  </si>
  <si>
    <t>08.01 EDILIZIA E SPAZI PUBBLICI</t>
  </si>
  <si>
    <t>LINEA RIGENERAZIONE URBANA PER COMUNI CON POPOLAZIONE NON SUPERIORE A 5.000 ABITANTI</t>
  </si>
  <si>
    <t>2_SEMESTRE_2028</t>
  </si>
  <si>
    <t>FSCRI_RI_1707</t>
  </si>
  <si>
    <t>COMUNI CON POPOLAZIONE CON POPOLAZIONE COMPRESA TRA 5001 E 20000 ABITANTI</t>
  </si>
  <si>
    <t>RIGENERAZIONE URBANA PER COMUNI CON POPOLAZIONE TRA 5.001 E 20.000 ABITANTI-SCORRIMENTO GRADUATORIA</t>
  </si>
  <si>
    <t>FSCRI_RI_1708</t>
  </si>
  <si>
    <t>AZIENDA OSPEDALIERA UNIVERSITARIA PISANA</t>
  </si>
  <si>
    <t>10.SOCIALE E SALUTE</t>
  </si>
  <si>
    <t>10.02 STRUTTURE E ATTREZZATURE SANITARIE</t>
  </si>
  <si>
    <t>D51B06000560008</t>
  </si>
  <si>
    <t>REALIZZAZIONE DEL POLO OSPEDALIERO UNIVERSITARIO NUOVO SANTA CHIARA IN CISANELLO- PISA</t>
  </si>
  <si>
    <t>FSCRI_RI_1709</t>
  </si>
  <si>
    <t>AZIENDA DSU TOSCANA</t>
  </si>
  <si>
    <t>C13I18000210002</t>
  </si>
  <si>
    <t>RIFUNZIONALIZZAZIONE  DEL COMPLESSO DI SANTA APOLLONIA</t>
  </si>
  <si>
    <t>1_SEMESTRE_2029</t>
  </si>
  <si>
    <t>FSCRI_RI_1717</t>
  </si>
  <si>
    <t>11.ISTRUZIONE E FORMAZIONE</t>
  </si>
  <si>
    <t>11.02 EDUCAZIONE E FORMAZIONE</t>
  </si>
  <si>
    <t>D63C22000250009</t>
  </si>
  <si>
    <t>RIFUNZIONALIZZAZIONE E ED EFFICIENTAMENTO ENERGETICO RESIDENZA UNIVERSITARIA "TOLOMEI"</t>
  </si>
  <si>
    <t>FSCRI_RI_1726</t>
  </si>
  <si>
    <t>D54D22001510009</t>
  </si>
  <si>
    <t>LAVORI DI EFFICIENTAMENTO ENERGETICO RESIDENZA UNIVERSITARIA "C. FASCETTI"</t>
  </si>
  <si>
    <t>FSCRI_RI_1733</t>
  </si>
  <si>
    <t>COMUNE DI FIRENZE</t>
  </si>
  <si>
    <t>06.CULTURA</t>
  </si>
  <si>
    <t>06.01 PATRIMONIO E PAESAGGIO</t>
  </si>
  <si>
    <t xml:space="preserve"> H17D24000010002 </t>
  </si>
  <si>
    <t>RIFUNZIONALIZZAZIONE SOTTOATTRAVERSAMENTO DEL FIUME ARNO - PESCAIA SAN NICCOLÒ</t>
  </si>
  <si>
    <t>1_SEMESTRE_2031</t>
  </si>
  <si>
    <t>FSCRI_RI_1734</t>
  </si>
  <si>
    <t>COMUNE DI MONTERCHI</t>
  </si>
  <si>
    <t>D24H22000030006</t>
  </si>
  <si>
    <t>VALORIZZAZIONE PATRIMONIO DI MONTERCHI E DI CAPRESE MICHELANGELO- OLTRE IL GENIO-GEN. RINASCIMENTO</t>
  </si>
  <si>
    <t>FSCRI_RI_1735</t>
  </si>
  <si>
    <t>COMUNE DI LORO CIUFFENNA</t>
  </si>
  <si>
    <t>B15B23000960002</t>
  </si>
  <si>
    <t>LAVORI PER LA REALIZZAZIONE DI UN CAMPO DA CALCIO A 5 IN LOCALITÀ MALVA NEL COMUNE DI LORO CIUFFENNA</t>
  </si>
  <si>
    <t>FSCRI_RI_1737</t>
  </si>
  <si>
    <t>COMUNE DI TERRANUOVA BRACCIOLINI</t>
  </si>
  <si>
    <t>C21B22001910008</t>
  </si>
  <si>
    <t>PROGETTO DI REALIZZAZIONE DI PARCHEGGIO A SERVIZIO DEL CIMITERO DI PERSIGNANO-MALVA</t>
  </si>
  <si>
    <t>FSCRI_RI_1761</t>
  </si>
  <si>
    <t>C98C23000190009</t>
  </si>
  <si>
    <t>CASA MUSEO MARAINI ALLA PASQUÌGLIORA CENTRO PARCO CULTURALE “LE APUANE DI FOSCO MARAINI"</t>
  </si>
  <si>
    <t>FSCRI_RI_1763</t>
  </si>
  <si>
    <t>COMUNE ABETONE CUTIGLIANO</t>
  </si>
  <si>
    <t>D52H23000780001</t>
  </si>
  <si>
    <t>OPERE RIGENERAZIONE URBANA STRUTTURA TURISTICO–RICETTIVA "RONDO’ PRISCILLA", CUTIGLIANO- LOTTO 1</t>
  </si>
  <si>
    <t>FSCRI_RI_1767</t>
  </si>
  <si>
    <t>UNIONE DI COMUNI MONTANI APPENNINO PISTOIESE</t>
  </si>
  <si>
    <t>03.COMPETITIVITÀ IMPRESE</t>
  </si>
  <si>
    <t>03.02 TURISMO E OSPITALITÀ</t>
  </si>
  <si>
    <t>J67D23000170008</t>
  </si>
  <si>
    <t xml:space="preserve"> PROGETTO DI RECUPERO DEL COMPLESSO IMMOBILIARE CASETTA DEI PULLEDRARI</t>
  </si>
  <si>
    <t>FSCRI_RI_1772</t>
  </si>
  <si>
    <t xml:space="preserve">07.05.MOBILITA’ URBANA  </t>
  </si>
  <si>
    <t>H19I23001220009</t>
  </si>
  <si>
    <t>REALIZZAZIONE DI LINEA 2.2 LOTTO 1: TRATTA AEROPORTO – POLO SCIENTIFICO</t>
  </si>
  <si>
    <t>FSCRI_RI_1776</t>
  </si>
  <si>
    <t>H11B24000050001</t>
  </si>
  <si>
    <t>COLLEGAMENTO VIALE XI AGOSTO - CAREGGI. ADEGUAMENTO FUNZIONALE VIABILITA' DI SUPERFICIE</t>
  </si>
  <si>
    <t>2_SEMESTRE_2031</t>
  </si>
  <si>
    <t>FSCRI_RI_1778</t>
  </si>
  <si>
    <t>12.CAPACITÀ AMMINISTRATIVA</t>
  </si>
  <si>
    <t>12.02 ASSISTENZA TECNICA</t>
  </si>
  <si>
    <t>ASSISTENZA TECNICA</t>
  </si>
  <si>
    <t>2_SEMESTRE_2035</t>
  </si>
  <si>
    <t>FSCRI_RI_1781</t>
  </si>
  <si>
    <t>COMUNI</t>
  </si>
  <si>
    <t>LINEA REALIZZAZIONE NUOVI ALLOGGI DI EDILIZIA RESIDENZIALE PUBBLICA (ERP)</t>
  </si>
  <si>
    <t>FSCRI_RI_1808</t>
  </si>
  <si>
    <t>REGIONE TOSCANA – GENIO CIVILE VALDARNO INFERIORE</t>
  </si>
  <si>
    <t>D88H23001880007</t>
  </si>
  <si>
    <t>INTERVENTO DI CONSOLIDAMENTO DELLE ARGINATURE ESISTENTI DEL FIUME ERA- PONTEDERA. LOTTO 1</t>
  </si>
  <si>
    <t>FSCRI_RI_1991</t>
  </si>
  <si>
    <t>D71B21005900002</t>
  </si>
  <si>
    <t>VARIANTE ALLA S.R.T. 71 - LOTTO 3 . COMUNE DI CORTONA</t>
  </si>
  <si>
    <t>FSCRI_RI_2346</t>
  </si>
  <si>
    <t>PROVINCIA DI MASSA - CARRARA</t>
  </si>
  <si>
    <t>11.01 STRUTTURE EDUCATIVE E FORMATIVE</t>
  </si>
  <si>
    <t>H68H24000230001</t>
  </si>
  <si>
    <t>LAVORI DI ADEGUAMENTO SISMICO, ANTINCENDIO, IGIENICO FUNZIONALE E DEGLI IMPIANTI-IST. MINUTO- LOTTO2</t>
  </si>
  <si>
    <t>FSCRI_RI_2349</t>
  </si>
  <si>
    <t>COMUNE DI MONTECARLO</t>
  </si>
  <si>
    <t>06.02 ATTIVITÀ CULTURALI</t>
  </si>
  <si>
    <t xml:space="preserve">D19D24000010001 </t>
  </si>
  <si>
    <t>LAVORI DI RESTAURO PALAZZO PELLEGRINI CARMIGNANI</t>
  </si>
  <si>
    <t>FSCRI_RI_2350</t>
  </si>
  <si>
    <t>COMUNE DI PISTOIA</t>
  </si>
  <si>
    <t>10.01 STRUTTURE SOCIALI</t>
  </si>
  <si>
    <t xml:space="preserve"> C52H24000010006 </t>
  </si>
  <si>
    <t>COMPLETAMENTO IMPIANTO DI CLIMATIZZAZIONE  PALAZZETTO DELLO SPORT “PALACARRARA” COMUNE DI PISTOIA</t>
  </si>
  <si>
    <t>FSCRI_RI_2351</t>
  </si>
  <si>
    <t>COMUNE DI PIEVE SANTO STEFANO</t>
  </si>
  <si>
    <t>I25B21000170005</t>
  </si>
  <si>
    <t>LAVORI CONSOLIDAMENTO E RISTRUTTURAZIONE TORRE CIVICA CITTADINA CON PARTE CASERMA DEI CARABINIERI</t>
  </si>
  <si>
    <t>FSCRI_RI_2352</t>
  </si>
  <si>
    <t>COMUNE DI SAN GODENZO</t>
  </si>
  <si>
    <t xml:space="preserve"> I58C24000030002 </t>
  </si>
  <si>
    <t>RIQUALIFICAZIONE PORZIONE PALAZZO DEL CAMPANA S.GODENZO E AREA VERDE PUBBLICO PARCO DEL LAGO LONDA</t>
  </si>
  <si>
    <t>FSCRI_RI_2353</t>
  </si>
  <si>
    <t>COMUNE DI SIENA</t>
  </si>
  <si>
    <t>C61B24000060001</t>
  </si>
  <si>
    <t>STRADA DI COLLEGAMENTO TRA LA FRAZIONE DI COSTALPINO E LA LOC. PIAN DELLE FORNACI</t>
  </si>
  <si>
    <t>FSCRI_RI_2354</t>
  </si>
  <si>
    <t>COMUNE DI POGGIBONSI</t>
  </si>
  <si>
    <t>D51B23000410009</t>
  </si>
  <si>
    <t>MANUTENZIONE STRAORDINARIA DI ADEGUAMENTO SISMICO PONTE STRADALE DI VIA G. MARCONI</t>
  </si>
  <si>
    <t>FSCRI_RI_2355</t>
  </si>
  <si>
    <t>COMUNE DI CHIESINA UZZANESE</t>
  </si>
  <si>
    <t>E41B22004410002</t>
  </si>
  <si>
    <t>REALIZZAZIONE DI ROTATORIA TRA VIA PONTE ALLA CILIEGIA E LA CIRCONVALLAZIONE SP45</t>
  </si>
  <si>
    <t>FSCRI_RI_2356</t>
  </si>
  <si>
    <t>C61B24000050001</t>
  </si>
  <si>
    <t>TRASFORMAZIONE A ROTATORIA DELL’INTERSEZIONE TRA STRADA FIUME E NUOVO COLLEGAMENTO CON FONTEBECCI</t>
  </si>
  <si>
    <t>FSCRI_RI_2381</t>
  </si>
  <si>
    <t>C51B21008620005</t>
  </si>
  <si>
    <t>COSTRUZIONE NUOVO COMPLESSO SPORTIVO AREA PALLAVICINI</t>
  </si>
  <si>
    <t>1_SEMESTRE_2030</t>
  </si>
  <si>
    <t>FSCRI_RI_2383</t>
  </si>
  <si>
    <t>COMUNE MONTECARLO</t>
  </si>
  <si>
    <t>D13I22000210005</t>
  </si>
  <si>
    <t>RIGENERAZIONE IMPIANTO SPORTIVO "ALTHEN DES PALUDES" DESTINATO ADATTIVITA' AGONISTICA E SCOLASTICA</t>
  </si>
  <si>
    <t>FSCRI_RI_2384</t>
  </si>
  <si>
    <t>COMUNE DI SILLANO GIUNCUGNANO</t>
  </si>
  <si>
    <t>D87H24001310001</t>
  </si>
  <si>
    <t>LAVORI DI MITIGAZIONE MOVIMENTO FRANOSO A VALLE STRADA IN LOCALITÀ “IL CALDO” (SILLANO GIUNCUGNANO).</t>
  </si>
  <si>
    <t>FSCRI_RI_2385</t>
  </si>
  <si>
    <t>COMUNE DI MASSA</t>
  </si>
  <si>
    <t>C62B23001740001</t>
  </si>
  <si>
    <t>INTERVENTI DI RISOLUZIONE DELLE PROBLEMATICHE INERENTI L’INTASAMENTO DELLA FOCE DEL FIUME FRIGIDO</t>
  </si>
  <si>
    <t>FSCRI_RI_2386</t>
  </si>
  <si>
    <t>COMUNE DI LUCCA</t>
  </si>
  <si>
    <t>J61B21007300006</t>
  </si>
  <si>
    <t>REALIZZAZIONE NUOVO ASSE SUBURBANO TRA ROTATORIA DELL’ ACQUACALDA E ROTATORIA CASTRACANI – TRATTO B</t>
  </si>
  <si>
    <t>FSCRI_RI_2387</t>
  </si>
  <si>
    <t>COMUNE DI GROSSETO</t>
  </si>
  <si>
    <t>F57H24000310001</t>
  </si>
  <si>
    <t>RIQUALIFICAZIONE DELL’AREA PRODUTTIVA DI VIA GENOVA - ADEGUAMENTO ACCESSI SU VIA SENESE</t>
  </si>
  <si>
    <t>FSCRI_RI_2388</t>
  </si>
  <si>
    <t>COMUNE DI PIOMBINO</t>
  </si>
  <si>
    <t>H72H24000020001</t>
  </si>
  <si>
    <t>INTERVENTO DI RIQUALIFICAZIONE DELLO STADIO COMUNALE “MAGONA”</t>
  </si>
  <si>
    <t>FSCRI_RI_2389</t>
  </si>
  <si>
    <t>H77H21000040004</t>
  </si>
  <si>
    <t>RISTRUTTURAZIONE ASSE CENTRO CITTA' DA PIAZZA CAPPELLETTI A VIA FUCINI</t>
  </si>
  <si>
    <t>FSCRI_RI_2398</t>
  </si>
  <si>
    <t>PROVINCIA DI AREZZO</t>
  </si>
  <si>
    <t>I11B24000050006</t>
  </si>
  <si>
    <t>REALIZZAZIONE PONTE DEFINITIVO E VIABILITÀ ALTERNATIVA IN SOSTITUZIONE DEL PONTE STORICO A BURIANO</t>
  </si>
  <si>
    <t>FSCRI_RI_2404</t>
  </si>
  <si>
    <t>J61B22002180004</t>
  </si>
  <si>
    <t>REALIZZAZIONE DI NUOVA VIABILITÀ TRA SS439 E SS12 PISANA, TRATTO TRA VIA PELLEGRINI E VIA SILLORI</t>
  </si>
  <si>
    <t>FSCRI_RI_2407</t>
  </si>
  <si>
    <t>COMUNE DI LIVORNO</t>
  </si>
  <si>
    <t>07.05 MOBILITÀ URBANA</t>
  </si>
  <si>
    <t>J41B23000350004</t>
  </si>
  <si>
    <t>OPERA SOSTITUTIVA IN SOTTOPASSO DEL CAVALCAFERROVIA DELLA LINEA TIRRENICA DI VIA DEGLI ACQUEDOTTI</t>
  </si>
  <si>
    <t>FSCRI_RI_2420</t>
  </si>
  <si>
    <t>APES S.C.P.A.</t>
  </si>
  <si>
    <t>J52D24000000002</t>
  </si>
  <si>
    <t>RECUPERO EDILIZIO PER REALIZZAZIONE ALLOGGI ERP E SISTEMAZIONE AREE PERTINENZIALI Q.RE SANT’ERMETE</t>
  </si>
  <si>
    <t>FSCRI_RI_2423</t>
  </si>
  <si>
    <t>F58H22001060001</t>
  </si>
  <si>
    <t>SCUOLA PRIMARIA G.TOMBARI DI VIA MAZZINI – ADEGUAMENTO SISMICO E ADEGUAMENTO ANTINCENDIO</t>
  </si>
  <si>
    <t>FSCRI_RI_3011</t>
  </si>
  <si>
    <t>D77H24000760001</t>
  </si>
  <si>
    <t>SP 64 CIPRESSINO- INTERVENTI DI ADEGUAMENTO E MESSA IN SICUREZZA</t>
  </si>
  <si>
    <t>D57B25000020001)</t>
  </si>
  <si>
    <t xml:space="preserve">OPERE RIGENERAZIONE URBANA STRUTTURA TURISTICO–RICETTIVA "RONDO’ PRISCILLA", CUTIGLIANO- LOTTO 2" </t>
  </si>
  <si>
    <t>1_SEMESTRE 2025</t>
  </si>
  <si>
    <t>I_SEMESTRE 2026</t>
  </si>
  <si>
    <t>i_SEMESTRE_2026</t>
  </si>
  <si>
    <t>ii_SEMESTRE 2028</t>
  </si>
  <si>
    <t>Accordo per la Coesione Governo - Regione Toscana
Allegato A2 Elenco interventi finanziati in anticipazione FSC 21-27</t>
  </si>
  <si>
    <t>Area Tematica</t>
  </si>
  <si>
    <t>Settore di intervento FSC</t>
  </si>
  <si>
    <t>Titolo dell'intervento</t>
  </si>
  <si>
    <t xml:space="preserve">Contributo FSC delibera CIPESS 79/2021 e delibera CIPESS 17/2023 </t>
  </si>
  <si>
    <r>
      <rPr>
        <b/>
        <sz val="12"/>
        <color rgb="FFFFFFFF"/>
        <rFont val="Calibri"/>
        <family val="2"/>
        <charset val="1"/>
      </rPr>
      <t xml:space="preserve">CONTRIBUTO FSC aggiornato </t>
    </r>
    <r>
      <rPr>
        <b/>
        <sz val="12"/>
        <color rgb="FFC9211E"/>
        <rFont val="Calibri"/>
        <family val="2"/>
        <charset val="1"/>
      </rPr>
      <t>delibera Cipess 28/2024</t>
    </r>
  </si>
  <si>
    <t>AMBIENTE E RISORSE NATURALI</t>
  </si>
  <si>
    <t>NATURA E BIODIVERSITA'</t>
  </si>
  <si>
    <t>C78H20000300006</t>
  </si>
  <si>
    <t>Abbattimento emissioni climalteranti ambito urbano</t>
  </si>
  <si>
    <t>E77G20000080006</t>
  </si>
  <si>
    <t>Abbattimento emissioni climalteranti ambito urbano - ambi-green system</t>
  </si>
  <si>
    <t>J11B20001580006</t>
  </si>
  <si>
    <t>Abbattimento emissioni climalteranti ambito urbano - meg</t>
  </si>
  <si>
    <t>E48H20000660006</t>
  </si>
  <si>
    <t>Abbattimento emissioni climalteranti ambito urbano - p.a.e.c. 2020</t>
  </si>
  <si>
    <t>I26J20001080006</t>
  </si>
  <si>
    <t>Abbattimento emissioni climalteranti ambito urbano - progetto integrato di forestazione urbana poggio</t>
  </si>
  <si>
    <t>G97G20000110006</t>
  </si>
  <si>
    <t>Abbattimento emissioni climalteranti ambito urbano - faremo foresta a Carmignano</t>
  </si>
  <si>
    <t>G23D21001020006</t>
  </si>
  <si>
    <t>Abbattimento emissioni climalteranti ambito urbano - abbattimento emissioni climalteranti</t>
  </si>
  <si>
    <t>F88H20000800006</t>
  </si>
  <si>
    <t>Abbattimento emissioni climalteranti ambito urbano – Carrara aria pulita</t>
  </si>
  <si>
    <t>C61B21003110002</t>
  </si>
  <si>
    <t>Abbattimento emissioni climalteranti ambito urbano - progetto via croce , v.le chiesa e p.zza matteotti</t>
  </si>
  <si>
    <t>C79J20001060006</t>
  </si>
  <si>
    <t>Abbattimento emissioni climalteranti ambito urbano - verde urbano a ponte buggianese</t>
  </si>
  <si>
    <t>I35E20000620006</t>
  </si>
  <si>
    <t>Abbattimento emissioni climalteranti ambito urbano - bando verde urbano</t>
  </si>
  <si>
    <t>J71B21000840006</t>
  </si>
  <si>
    <t>Abbattimento emissioni climalteranti ambito urbano – verde Vinci</t>
  </si>
  <si>
    <t>TRASPORTI E MOBILITA'</t>
  </si>
  <si>
    <t>TRASPORTO STRADALE</t>
  </si>
  <si>
    <t>D11B21001110002</t>
  </si>
  <si>
    <t>Attuazione delle ciclovie di interesse regionale - ciclovia tirrenica: tratto loc. Santa Liberata – loc. Pozzarello</t>
  </si>
  <si>
    <t>J21B21001840006</t>
  </si>
  <si>
    <t>Attuazione delle ciclovie di interesse regionale – ciclovia lucca pontedera: tratto Lucca – Capannori  denominato  “dalle fonti alla fontane</t>
  </si>
  <si>
    <t>TRASPORTO MARITTIMO</t>
  </si>
  <si>
    <t>G97H21001800005</t>
  </si>
  <si>
    <t>Dragaggio del porto fluviale di Castiglione della Pescaia</t>
  </si>
  <si>
    <t>B57H21000880002</t>
  </si>
  <si>
    <t>SR 2 Cassia. manutenzione straordinaria e sostituzione barriere sul ponte al km 247+500.</t>
  </si>
  <si>
    <t>CULTURA</t>
  </si>
  <si>
    <t>ATTIVITA’ CULTURALI</t>
  </si>
  <si>
    <t>F75F20000360001</t>
  </si>
  <si>
    <t>Palazzo Sforza Cesarini di Santa Fiora restauro, progetto museologico e museografico - 2° lotto</t>
  </si>
  <si>
    <t>F75F21000950002</t>
  </si>
  <si>
    <t>allestimento museografico palazzo sforza cesarini di santa fiora - 1° stralcio</t>
  </si>
  <si>
    <t>PATRIMONIO E PAESAGGIO</t>
  </si>
  <si>
    <t>D15F21002370003</t>
  </si>
  <si>
    <t>Restauro per l’ampliamento ed adeguamento alle funzioni museale ed espositiva del complesso immobiliare di casa Siviero</t>
  </si>
  <si>
    <t>C57H21000820005</t>
  </si>
  <si>
    <t>Saletta Gramsci – riqualificazione funzionale e messa a norma</t>
  </si>
  <si>
    <t>I57H21001000002</t>
  </si>
  <si>
    <t>Sistemazione copertura palazzo Corboli</t>
  </si>
  <si>
    <t xml:space="preserve"> RISCHI E ADATTAMENTO CLIMATICO</t>
  </si>
  <si>
    <t>D72B21000090006</t>
  </si>
  <si>
    <t>Ottimizzazione delle opere di sfioro e ricalibratura degli argini della cassa di espansione Lago di Porta sul fiume Versilia</t>
  </si>
  <si>
    <t>F21B16000720002</t>
  </si>
  <si>
    <t>Progetto ed intervento consolidamento frane via del lagaccio
dods-si005 5</t>
  </si>
  <si>
    <t>D93B17000010003</t>
  </si>
  <si>
    <t>Lavori di ricostruzione del ponte sul Borro la causa a confine tra i comuni di Monteroni e Asciano
dods-si0119</t>
  </si>
  <si>
    <t>H77H18002400002</t>
  </si>
  <si>
    <t>Interventi di messa in sicurezza del territorio comunale dal dissesto idrogeologico sulla strada comunale per Vallico sopra*loc. Crocetta</t>
  </si>
  <si>
    <t>RIQUALIFICAZIONE URBANA</t>
  </si>
  <si>
    <t>EDILIZIA E SPAZI PUBBLICI</t>
  </si>
  <si>
    <t>H13B19000170007</t>
  </si>
  <si>
    <t>Nuova palestra polifunzionale di San Salvi</t>
  </si>
  <si>
    <t>H37H21001230002</t>
  </si>
  <si>
    <t>Gualchiere di Remole. interventi di consolidamento e risanamento  conservativo</t>
  </si>
  <si>
    <t>ISTRUZIONE E FORMAZIONE</t>
  </si>
  <si>
    <t>STRUTTURE EDUCATIVE E FORMATIVE</t>
  </si>
  <si>
    <t>B92C18000740001</t>
  </si>
  <si>
    <t xml:space="preserve"> Adeguamento/miglioramento sismico primaria Edmondo De Amicis , ic Torrita di Siena</t>
  </si>
  <si>
    <t xml:space="preserve"> STRUTTURE EDUCATIVE E FORMATIVE</t>
  </si>
  <si>
    <t>D69J21018480002</t>
  </si>
  <si>
    <t>Intervento di adeguamento sismico, ristrutturazione e miglioramento energetico della scuola elementare di Serricciolo – 2° lotto opere di completamento</t>
  </si>
  <si>
    <t>RISCHI E ADATTAMENTO CLIMATICO</t>
  </si>
  <si>
    <t>D74H20001030001</t>
  </si>
  <si>
    <t>Intervento di messa in sicurezza dissesti su via guadagni loc. Zamparina e sistemazione idrogeologica versanti in frana. lotto a ms0168 09ir905/g1</t>
  </si>
  <si>
    <t>D77H21001990005</t>
  </si>
  <si>
    <t>Intervento di messa in sicurezza dissesti su via guadagni loc. Zamparina e sistemazione idrogeologica versanti in frana – lotto b ms0169  09ir906/g1</t>
  </si>
  <si>
    <t>B47H21005030001</t>
  </si>
  <si>
    <t>Manutenzione straordinaria e riqualificazione energetica del fabbricato per magazzini "le vele"</t>
  </si>
  <si>
    <t>J57H18001810002</t>
  </si>
  <si>
    <t>Intervento di consolidamento del versante loc. Biforco - ii stralcio - lotto di completamento 1a ar0125</t>
  </si>
  <si>
    <t>G31B21002730006</t>
  </si>
  <si>
    <t>Abbattimento emissioni climalteranti ambito urbano - piaecaucf</t>
  </si>
  <si>
    <t>J41D18000030004</t>
  </si>
  <si>
    <t>Abbattimento emissioni climalteranti ambito urbano - via firenze / pvfs20</t>
  </si>
  <si>
    <t>J27G20000030006</t>
  </si>
  <si>
    <t>Abbattimento emissioni climalteranti ambito urbano - qualità dell'aria borgo</t>
  </si>
  <si>
    <t>E77B20000770006</t>
  </si>
  <si>
    <t>Abbattimento emissioni climalteranti ambito urbano - bando forestazione urbana</t>
  </si>
  <si>
    <t>J58H20000260004</t>
  </si>
  <si>
    <t>Abbattimento emissioni climalteranti ambito urbano – 20_10_riqualificazione aree ponticelli</t>
  </si>
  <si>
    <t>F59J21001660004</t>
  </si>
  <si>
    <t>Abbattimento emissioni climalteranti ambito urbano - parco diversivo - la formazione dei boschi urbani</t>
  </si>
  <si>
    <t>H19J20001440002</t>
  </si>
  <si>
    <t>Abbattimento emissioni climalteranti ambito urbano - pian di rona verde</t>
  </si>
  <si>
    <t>B67H21003040002</t>
  </si>
  <si>
    <t>SR 302 "Brisighellese – Ravennate" km 35 + 250 - intervento di manutenzione straordinaria del ponte ad arco in c.a. sul torrente rio morto.</t>
  </si>
  <si>
    <t>G62E18000090005</t>
  </si>
  <si>
    <t>Realizzazione della nuova biblioteca comunale mediante ristrutturazione dell'immobile di proprietà comunale</t>
  </si>
  <si>
    <t>H78C18000080004</t>
  </si>
  <si>
    <t>Nuovo polo culturale edificio storico. opere di completamento</t>
  </si>
  <si>
    <t>C52E18000090004</t>
  </si>
  <si>
    <t>Teatro Manzoni – interventi di adeguamento ai fini della attestazione di    conformità antincendio</t>
  </si>
  <si>
    <t>D65B19001190002</t>
  </si>
  <si>
    <t>Lavori di sistemazione idraulica torrente certosa sito in località Farneta (Lucca)</t>
  </si>
  <si>
    <t>E11B16000660001</t>
  </si>
  <si>
    <t>3 Lotto - Movimenti franosi che interessano la strada comunale che conduce alla frazione di Torrano
dods-ms0148 – 09ir866/g1</t>
  </si>
  <si>
    <t>D67H20006960002</t>
  </si>
  <si>
    <t>Movimento franoso in localita' ca' di Tonetto frazione di Valenza in comune di Aulla - 1° lotto
dods-ms0162</t>
  </si>
  <si>
    <t>D67H20006970002</t>
  </si>
  <si>
    <t>Movimento franoso in localita' ca' di Tonetto frazione di Valenza in comune di Aulla - 2° lotto
dods-ms0162</t>
  </si>
  <si>
    <t>B15H20000330006</t>
  </si>
  <si>
    <t>opere di mitigazione del rischio idrogeologico dell'abitato di Loro Ciuffenna (ar)
dods-ar0129</t>
  </si>
  <si>
    <t>H13H19000840001</t>
  </si>
  <si>
    <t>Realizzazione muro a monte e regimazione delle acque meteoriche in prossimita' della strada comunale per Torsana
dods-ms0155</t>
  </si>
  <si>
    <t>E71B19000730002</t>
  </si>
  <si>
    <t>Ripristino carreggiata stradale a seguito degli eventi alluvionali aprile 2019 -opere di sostegno
dods-ms0133 – 09ir857/g1</t>
  </si>
  <si>
    <t>I43H20000300006</t>
  </si>
  <si>
    <t>Interventi di mitigazione del rischio idrogeologico tramite sistemazione di scarpate a monte della strada comunale di Fiattone e della strada comunale per Verni –Trassilico, in siti interessati precedentemente da eventi di dissesto
ods-lu0325</t>
  </si>
  <si>
    <t>H41B20000970002</t>
  </si>
  <si>
    <t>Interventi di bonifica e consolidamento del dissesto franoso in localita' San Rocco – via ripa a sud-est del centro storico di Cerreto Guidi- 1° stralcio - substralcio 1
dods-fi0154 -</t>
  </si>
  <si>
    <t>H44J18000000003</t>
  </si>
  <si>
    <t>Stabilizzazione,consolidamento,messa in sicurezza idrogeologica terreni dell' abitato di Castello
dods-ms0126 – 09ir828/g1</t>
  </si>
  <si>
    <t>H41B20000980002</t>
  </si>
  <si>
    <t>Interventi di bonifica e consolidamento del dissesto franoso in localita' San Rocco – via ripa a sud-est del centro storico di Cerreto Guidi - 2° stralcio
dods-fi0156</t>
  </si>
  <si>
    <t>B73B19000370002</t>
  </si>
  <si>
    <t>Intervento di completamento delle opere di ripristino delle mura castellane di Montepulciano a valle di via del giardino
dods-si0128 -</t>
  </si>
  <si>
    <t>D53B18000070001</t>
  </si>
  <si>
    <t>Consolidamento movimento franoso interessante viabilità a servizio dell'acquedotto di Boveglio
dods-lu0376</t>
  </si>
  <si>
    <t>E97H20003270007</t>
  </si>
  <si>
    <t>Interventi di consolidamento e stabilizzazione per la messa in sicurezza di via bronzuoli in loc. Montevettolini
dods-pt0161</t>
  </si>
  <si>
    <t>C13H20000470002</t>
  </si>
  <si>
    <t>Interventi urgenti di ripristino dell’officiosità idraulica canale emissario delle Viaccia – lotto 1
da2014fi0003 – 09ir039/g4</t>
  </si>
  <si>
    <t>C13H20000480002</t>
  </si>
  <si>
    <t>Interventi urgenti di ripristino dell’officiosità idraulica canale emissario delle Viaccia – lotto 2
dads2014fi0004 – 09ir028/g4</t>
  </si>
  <si>
    <t>H65H20000110001</t>
  </si>
  <si>
    <t>Lavori di "ripristino efficienza idraulica alcuni tratti reticolo di fondovalle Valfreddana –lotto 3
da2014lu0020 – 09ir037/g4</t>
  </si>
  <si>
    <t>H19J21001240002</t>
  </si>
  <si>
    <t>Complesso sportivo velodromo delle Cascine - rigenerazione ed efficientamento energetico</t>
  </si>
  <si>
    <t>H17B16000030004</t>
  </si>
  <si>
    <t>Nuova palestra polifunzionale di via geminiani</t>
  </si>
  <si>
    <t>H15F21000290002</t>
  </si>
  <si>
    <t>Cinta fortificata di Firenze. realizzazione sistema di salita e visita della porta San Frediano</t>
  </si>
  <si>
    <t>E71B21003260006</t>
  </si>
  <si>
    <t>Realizzazione orti urbani - lavori di completamento orti urbani di poggio baldino</t>
  </si>
  <si>
    <t>F94E21000620005</t>
  </si>
  <si>
    <t>Realizzazione orti urbani – progetto per il miglioramento del “complesso di orti” in località Albereto</t>
  </si>
  <si>
    <t>G11B21002920002</t>
  </si>
  <si>
    <t>Realizzazione orti urbani - progetto di realizzazione di orti urbani in via della crocina a Seggiano</t>
  </si>
  <si>
    <t>I66F21000000006</t>
  </si>
  <si>
    <t>Realizzazione orti urbani -orti sociali lungo la Sieve – viale Gramsci/v. Veneto  - completamento degli interventi di realizzazione – recinzione perimetrale</t>
  </si>
  <si>
    <t>C31B21012700005</t>
  </si>
  <si>
    <t>Realizzazione orti urbani – orti urbani via  comprensorio ex ilva – secondo stralcio</t>
  </si>
  <si>
    <t>F47H21005550005</t>
  </si>
  <si>
    <t>Realizzazione orti urbani - manutenzione straordinaria aula verde presso scuole medie capoluogo via g. Agresti</t>
  </si>
  <si>
    <t>H19J21013490004</t>
  </si>
  <si>
    <t>Realizzazione orti urbani -  "progetto 10000 orti in Toscana"- via tagliamento/Tevere - realizzazione di orti urbani con spazio aggregativo.</t>
  </si>
  <si>
    <t>J11B18000510002</t>
  </si>
  <si>
    <t>Adeguamento/miglioramento sismico primaria Alfiero Grazi</t>
  </si>
  <si>
    <t>C78E18000170001</t>
  </si>
  <si>
    <t>Adeguamento/miglioramento sismico ic Massarosa ii , sec. i Piano di Conca</t>
  </si>
  <si>
    <t>B21B18001260001</t>
  </si>
  <si>
    <t>Adeguamento/miglioramento sismico  ic Capannoli , sec. i Dante Alighieri</t>
  </si>
  <si>
    <t>D59H18000010005</t>
  </si>
  <si>
    <t>Adeguamento/miglioramento sismico  primaria Gaetano Pieraccini</t>
  </si>
  <si>
    <t>C55B18000200004</t>
  </si>
  <si>
    <t>Adeguamento/miglioramento sismico  primaria Ponte alla Pergola</t>
  </si>
  <si>
    <t>H51D20000570001</t>
  </si>
  <si>
    <t>Adeguamento/miglioramento sismico  isa Policarpo Petrocchi</t>
  </si>
  <si>
    <t>E78E18000040002</t>
  </si>
  <si>
    <t>Adeguamento/miglioramento sismico  sec. i Bettolle</t>
  </si>
  <si>
    <t>J54I19000250004</t>
  </si>
  <si>
    <t>Adeguamento/miglioramento sismico  primaria piazza Libertà</t>
  </si>
  <si>
    <t>C33H19000090004</t>
  </si>
  <si>
    <t>Adeguamento/miglioramento sismico  primaria Leonardo da Vinci</t>
  </si>
  <si>
    <t>J42C21000690001</t>
  </si>
  <si>
    <t>Adeguamento/miglioramento sismico  primaria Giuseppe Micheli , infanzia la Marmora</t>
  </si>
  <si>
    <t xml:space="preserve">B12E20000060006 </t>
  </si>
  <si>
    <t>Adeguamento/miglioramento sismico  ls Leonardo da Vinci</t>
  </si>
  <si>
    <t>D78E18000460002</t>
  </si>
  <si>
    <t>Adeguamento/miglioramento sismico  primaria piazza</t>
  </si>
  <si>
    <t xml:space="preserve">H45I17000360002 </t>
  </si>
  <si>
    <t>adeguamento/miglioramento sismico  primaria Pienza</t>
  </si>
  <si>
    <t>E73B18000020001</t>
  </si>
  <si>
    <t>Ottenimento agibilità e adeguamento a normativa anticendio  ic John Lennon , sec. i Don Lorenzo Milani</t>
  </si>
  <si>
    <t>F51E20000120004</t>
  </si>
  <si>
    <t>Ottenimento agibilità e adeguamento a normativa anticendio  infanzia Braccagni , primaria a. Concialini</t>
  </si>
  <si>
    <t>C77B19000140009</t>
  </si>
  <si>
    <t>Adeguamento/miglioramento sismico  primaria Casabianca</t>
  </si>
  <si>
    <t>H52H18000100001</t>
  </si>
  <si>
    <t>Ottenimento agibilità e adeguamento a normativa anticendio  primaria G. Dei</t>
  </si>
  <si>
    <t>H84E15001950001</t>
  </si>
  <si>
    <t>Ampliamento/nuova costruzione  primaria Umberto i , sec. i Benedetto Croce</t>
  </si>
  <si>
    <t>F95F21002030002</t>
  </si>
  <si>
    <t>Area ubicata in viale Dezza, frazione di Calavorno, adiacente all'edificio scolastico per l'infanzia Carlo Lorenzini" - 1° lotto</t>
  </si>
  <si>
    <t>F91B20001180005</t>
  </si>
  <si>
    <t>Realizzazione di strutture a completamento dell'area giochi ubicata in viale dezza, frazione di Calavorno, adiacente all'edificio scolastico per l'infanzia "Carlo Lorenzini - realizzazione di una struttura in muratura ad uso cucina</t>
  </si>
  <si>
    <t>H49H17000000001</t>
  </si>
  <si>
    <t>Ampliamento/nuova costruzione infanzia  via Ildebrandino</t>
  </si>
  <si>
    <t>C98E18000080002</t>
  </si>
  <si>
    <t>Ampliamento/nuova costruzione palestra  primaria  via Lelli</t>
  </si>
  <si>
    <t>I45G15000010006</t>
  </si>
  <si>
    <t>Ampliamento/nuova costruzione infanzia  loc. Isola</t>
  </si>
  <si>
    <t>G44E18000310005</t>
  </si>
  <si>
    <t>Ampliamento/nuova costruzione  sec. i Galileo Galilei , ic Galileo Galilei</t>
  </si>
  <si>
    <t>J29F18000160001</t>
  </si>
  <si>
    <t>Ampliamento/nuova costruzione  infanzia Borgo a Mozzano</t>
  </si>
  <si>
    <t>H79J20000850001</t>
  </si>
  <si>
    <t>Manutenzione straordinaria primaria Rassina , primaria Pieve a Socana</t>
  </si>
  <si>
    <t>J34H16000790004</t>
  </si>
  <si>
    <t>Adeguamento/miglioramento sismico palestra scolastica comunale</t>
  </si>
  <si>
    <t>C82G19000230003</t>
  </si>
  <si>
    <t>Manutenzione straordinaria  sec. i Dante Alighieri</t>
  </si>
  <si>
    <t>E78I18000480001</t>
  </si>
  <si>
    <t>Manutenzione straordinaria infanzia Bagnone , sec. i f. quartieri , primaria bagnone , sec. i f. quartieri</t>
  </si>
  <si>
    <t>E43H19000130005</t>
  </si>
  <si>
    <t>Adeguamento/miglioramento sismico  sec. i San Quirico D`orcia</t>
  </si>
  <si>
    <t>B72E20000130006</t>
  </si>
  <si>
    <t>Adeguamento/miglioramento sismico  iis Enrico Fermi , itc Enrico Fermi , im Enrico Fermi , itc Enrico Fermi   (Empoli)</t>
  </si>
  <si>
    <t>E43H19000140005</t>
  </si>
  <si>
    <t>Adeguamento/miglioramento sismico  infanzia San Quirico D`orcia</t>
  </si>
  <si>
    <t>D55E18000000004</t>
  </si>
  <si>
    <t>Adeguamento/miglioramento sismico   infanzia picchio verde , infanzia arcobaleno</t>
  </si>
  <si>
    <t>J18I18000070002</t>
  </si>
  <si>
    <t>Manutenzione straordinaria infanzia Cinigiano</t>
  </si>
  <si>
    <t>H49J14002240003</t>
  </si>
  <si>
    <t>Stabilizzazione e consolidamento dei movimenti franosi nella “valle di Adelano” da2014ms0070 09ir493/g1</t>
  </si>
  <si>
    <t>DIGITALIZZAZIONE</t>
  </si>
  <si>
    <t>TECNOLOGIE E SERVIZI DIGITALI</t>
  </si>
  <si>
    <t>D11B21003070002</t>
  </si>
  <si>
    <t>Gestione siti web</t>
  </si>
  <si>
    <t>D59J21006810001</t>
  </si>
  <si>
    <t>Acquisizione al patrimonio pubblico di complessi immobiliari costituiti da alloggi pronti da destinare a edilizia residenziale pubblica</t>
  </si>
  <si>
    <t>CAPACITA' AMMINISTRATIVA</t>
  </si>
  <si>
    <t>RAFFORZAMENTO PA</t>
  </si>
  <si>
    <t>I11B21001550003</t>
  </si>
  <si>
    <t>Sviluppo e gestione (devops) sistema informativo (si): ingegnerizzazione del si artea per la fruizione di servizi integrati agricoltura 2.0</t>
  </si>
  <si>
    <t>COMPETITIVITA' IMPRESE</t>
  </si>
  <si>
    <t>AGRICOLTURA</t>
  </si>
  <si>
    <t>D59J21006850004</t>
  </si>
  <si>
    <t>Piattaforma logistica e digitale per e-commerce per prodotti agroalimentari toscani</t>
  </si>
  <si>
    <t>RICERCA E INNOVAZIONE</t>
  </si>
  <si>
    <t>RICERCA E SVILUPPO</t>
  </si>
  <si>
    <t>PRATT30162_TOS</t>
  </si>
  <si>
    <t>Aiuti agli investimenti r&amp;s delle imprese</t>
  </si>
  <si>
    <t xml:space="preserve"> TRASPORTO MARITTIMO</t>
  </si>
  <si>
    <t>F41B21001370006</t>
  </si>
  <si>
    <t>Realizzazione sistema continuo di dragaggio e trasferimento sedimenti al porto di Viareggio</t>
  </si>
  <si>
    <t>D88H21000330005</t>
  </si>
  <si>
    <t>Intervento di consolidamento e ripristino delle briglie presenti sul F. Arno nel territorio della Città Metropolitana di Firenze - Traversa di Porto di Mezzo</t>
  </si>
  <si>
    <t>J57H18001800002</t>
  </si>
  <si>
    <t>Intervento di consolidamento del versante loc. Biforco - iii stralcio - lotto di completamento 3a</t>
  </si>
  <si>
    <t>J57H18001790002</t>
  </si>
  <si>
    <t>Intervento di consolidamento del versante loc. Biforco - iv stralcio - lotto di completamento 2c</t>
  </si>
  <si>
    <t>E88B21000010004</t>
  </si>
  <si>
    <t>Intervento di messa in sicurezza del versante a monte della spiaggia di Terranera - ii° intervento</t>
  </si>
  <si>
    <t>H53H19000450002</t>
  </si>
  <si>
    <t>Mitigazione del rischio idraulico del torrente civiglia nel tratto fra il castello Terrarossa ed il ponte della s.s. 64 – località terrarossa  in comune di Licciana nardi” - codice dods: dods2019ms0120.– cup:. – progetto definitivo/esecutivo 09ir635/g1</t>
  </si>
  <si>
    <t>C71E15000070005</t>
  </si>
  <si>
    <t>Regimazione gora di Stiava lotto 2 - regimazione fosso brentino: prolungamento sifone”
da2014lu0002 - 09ir144/g1 09ir038/g4</t>
  </si>
  <si>
    <t>BONIFICHE</t>
  </si>
  <si>
    <t>C79G14000990001</t>
  </si>
  <si>
    <t>Interventi per la riqualificazione e la riconversione del polo industriale di Piombino, nell’ambito dell’accordo di programma del 24 aprile 2014 concernente la messa in sicurezza del sito di interesse nazionale. Asse I – Azione II messa in sicurezza operativa, bonifica di interesse della falda e del suolo.</t>
  </si>
  <si>
    <t>Accordo per la Coesione Governo - Regione Toscana
Allegato B1 - Piano finanziario di spesa dell’Accordo per annualità (solo quota FSC 21-27 ordinaria)</t>
  </si>
  <si>
    <t>Assegnazione ordinaria FSC 21-27</t>
  </si>
  <si>
    <t>Accordo per la Coesione Governo - Regione Toscana
Allegato B2 - Piano finanziario di spesa per singolo intervento (solo quota FSC 21-27 ordinaria)</t>
  </si>
  <si>
    <t> H17D24000010002</t>
  </si>
  <si>
    <t>PROGETTO DI RECUPERO DEL COMPLESSO IMMOBILIARE CASETTA DEI PULLEDRARI</t>
  </si>
  <si>
    <t xml:space="preserve">COMUNI </t>
  </si>
  <si>
    <t>D19D24000010001</t>
  </si>
  <si>
    <t> C52H24000010006</t>
  </si>
  <si>
    <t> I58C24000030002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</si>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</sst>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\-??\ _€_-;_-@_-"/>
    <numFmt numFmtId="165" formatCode="_-* #,##0.00_-;\-* #,##0.00_-;_-* \-??_-;_-@_-"/>
    <numFmt numFmtId="166" formatCode="mm/dd/yyyy"/>
    <numFmt numFmtId="167" formatCode="d/m/yyyy"/>
    <numFmt numFmtId="168" formatCode="#,##0.00\ ;#,##0.00\ ;\-#\ ;@\ "/>
    <numFmt numFmtId="169" formatCode="#,##0.000&quot;    &quot;;\-#,##0.000&quot;    &quot;;\-#&quot;    &quot;;@\ "/>
    <numFmt numFmtId="170" formatCode="_-* #,##0.00_-;\-* #,##0.00_-;_-* \-??_-;_-@"/>
  </numFmts>
  <fonts count="23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Times New Roman"/>
      <family val="1"/>
      <charset val="1"/>
    </font>
    <font>
      <sz val="12"/>
      <name val="Calibri Light"/>
      <family val="2"/>
      <charset val="1"/>
    </font>
    <font>
      <sz val="11"/>
      <name val="Times New Roman"/>
      <family val="1"/>
      <charset val="1"/>
    </font>
    <font>
      <b/>
      <sz val="12"/>
      <name val="Calibri Light"/>
      <family val="2"/>
      <charset val="1"/>
    </font>
    <font>
      <b/>
      <sz val="11"/>
      <name val="Calibri"/>
      <family val="2"/>
      <charset val="1"/>
    </font>
    <font>
      <sz val="9"/>
      <name val="Times New Roman"/>
      <family val="1"/>
      <charset val="1"/>
    </font>
    <font>
      <b/>
      <sz val="14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FFFFFF"/>
      <name val="Calibri"/>
      <family val="2"/>
      <charset val="1"/>
    </font>
    <font>
      <b/>
      <sz val="12"/>
      <color rgb="FFC9211E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name val="Calibri"/>
      <family val="2"/>
      <charset val="1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Calibri3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9">
    <xf numFmtId="0" fontId="0" fillId="0" borderId="0"/>
    <xf numFmtId="165" fontId="22" fillId="0" borderId="0" applyBorder="0" applyProtection="0"/>
    <xf numFmtId="164" fontId="22" fillId="0" borderId="0" applyBorder="0" applyProtection="0"/>
    <xf numFmtId="165" fontId="22" fillId="0" borderId="0" applyBorder="0" applyProtection="0"/>
    <xf numFmtId="165" fontId="22" fillId="0" borderId="0" applyBorder="0" applyProtection="0"/>
    <xf numFmtId="0" fontId="1" fillId="0" borderId="0"/>
    <xf numFmtId="0" fontId="1" fillId="0" borderId="0"/>
    <xf numFmtId="0" fontId="22" fillId="0" borderId="0"/>
    <xf numFmtId="168" fontId="22" fillId="0" borderId="0" applyBorder="0" applyProtection="0"/>
  </cellStyleXfs>
  <cellXfs count="10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2" xfId="2" applyFont="1" applyBorder="1" applyAlignment="1" applyProtection="1">
      <alignment horizontal="center" vertical="center" wrapText="1"/>
    </xf>
    <xf numFmtId="164" fontId="1" fillId="0" borderId="3" xfId="2" applyFont="1" applyBorder="1" applyAlignment="1" applyProtection="1">
      <alignment vertical="center"/>
    </xf>
    <xf numFmtId="0" fontId="4" fillId="0" borderId="2" xfId="0" applyFont="1" applyBorder="1" applyAlignment="1">
      <alignment horizontal="center" vertical="center" wrapText="1"/>
    </xf>
    <xf numFmtId="164" fontId="1" fillId="0" borderId="1" xfId="2" applyFont="1" applyBorder="1" applyAlignment="1" applyProtection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2" fillId="0" borderId="2" xfId="2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7" fillId="0" borderId="1" xfId="2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165" fontId="22" fillId="0" borderId="1" xfId="1" applyBorder="1" applyAlignment="1" applyProtection="1">
      <alignment vertical="center" wrapText="1"/>
    </xf>
    <xf numFmtId="0" fontId="10" fillId="0" borderId="3" xfId="0" applyFont="1" applyBorder="1" applyAlignment="1">
      <alignment vertical="center" wrapText="1"/>
    </xf>
    <xf numFmtId="166" fontId="10" fillId="0" borderId="3" xfId="0" applyNumberFormat="1" applyFont="1" applyBorder="1" applyAlignment="1">
      <alignment horizontal="right" vertical="center" wrapText="1"/>
    </xf>
    <xf numFmtId="0" fontId="10" fillId="0" borderId="11" xfId="0" applyFont="1" applyBorder="1" applyAlignment="1">
      <alignment vertical="center" wrapText="1"/>
    </xf>
    <xf numFmtId="166" fontId="10" fillId="0" borderId="1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66" fontId="11" fillId="0" borderId="11" xfId="0" applyNumberFormat="1" applyFont="1" applyBorder="1" applyAlignment="1">
      <alignment horizontal="right" vertical="center" wrapText="1"/>
    </xf>
    <xf numFmtId="167" fontId="11" fillId="0" borderId="11" xfId="0" applyNumberFormat="1" applyFont="1" applyBorder="1" applyAlignment="1">
      <alignment horizontal="right" vertical="center" wrapText="1"/>
    </xf>
    <xf numFmtId="167" fontId="10" fillId="0" borderId="11" xfId="0" applyNumberFormat="1" applyFont="1" applyBorder="1" applyAlignment="1">
      <alignment vertical="center" wrapText="1"/>
    </xf>
    <xf numFmtId="167" fontId="0" fillId="0" borderId="11" xfId="0" applyNumberFormat="1" applyBorder="1" applyAlignment="1">
      <alignment vertical="center" wrapText="1"/>
    </xf>
    <xf numFmtId="166" fontId="0" fillId="0" borderId="11" xfId="0" applyNumberFormat="1" applyBorder="1" applyAlignment="1">
      <alignment horizontal="right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right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4" fontId="0" fillId="0" borderId="1" xfId="0" applyNumberFormat="1" applyBorder="1" applyAlignment="1">
      <alignment vertical="center" wrapText="1"/>
    </xf>
    <xf numFmtId="4" fontId="22" fillId="0" borderId="1" xfId="8" applyNumberFormat="1" applyBorder="1" applyAlignment="1" applyProtection="1">
      <alignment vertical="center" wrapText="1"/>
    </xf>
    <xf numFmtId="0" fontId="0" fillId="0" borderId="1" xfId="0" applyBorder="1" applyAlignment="1">
      <alignment horizontal="left" vertical="center" wrapText="1"/>
    </xf>
    <xf numFmtId="169" fontId="0" fillId="0" borderId="1" xfId="0" applyNumberFormat="1" applyBorder="1" applyAlignment="1" applyProtection="1">
      <alignment horizontal="center" vertical="center"/>
      <protection hidden="1"/>
    </xf>
    <xf numFmtId="0" fontId="0" fillId="0" borderId="1" xfId="5" applyFont="1" applyBorder="1" applyAlignment="1" applyProtection="1">
      <alignment horizontal="center" vertical="center" wrapText="1"/>
      <protection hidden="1"/>
    </xf>
    <xf numFmtId="0" fontId="0" fillId="0" borderId="1" xfId="5" applyFont="1" applyBorder="1" applyAlignment="1" applyProtection="1">
      <alignment horizontal="left" vertical="center" wrapText="1"/>
      <protection hidden="1"/>
    </xf>
    <xf numFmtId="168" fontId="0" fillId="0" borderId="1" xfId="0" applyNumberForma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hidden="1"/>
    </xf>
    <xf numFmtId="4" fontId="22" fillId="0" borderId="1" xfId="8" applyNumberFormat="1" applyBorder="1" applyAlignment="1" applyProtection="1">
      <alignment horizontal="right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5" fontId="22" fillId="0" borderId="1" xfId="1" applyBorder="1" applyAlignment="1" applyProtection="1">
      <alignment horizontal="center" vertical="center"/>
    </xf>
    <xf numFmtId="165" fontId="14" fillId="0" borderId="1" xfId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wrapText="1"/>
    </xf>
    <xf numFmtId="0" fontId="10" fillId="0" borderId="3" xfId="0" applyFont="1" applyBorder="1" applyAlignment="1">
      <alignment wrapText="1"/>
    </xf>
    <xf numFmtId="170" fontId="10" fillId="0" borderId="1" xfId="0" applyNumberFormat="1" applyFont="1" applyBorder="1" applyAlignment="1">
      <alignment horizontal="right" wrapText="1"/>
    </xf>
    <xf numFmtId="170" fontId="10" fillId="0" borderId="3" xfId="0" applyNumberFormat="1" applyFont="1" applyBorder="1" applyAlignment="1">
      <alignment horizontal="right" wrapText="1"/>
    </xf>
    <xf numFmtId="4" fontId="10" fillId="0" borderId="1" xfId="0" applyNumberFormat="1" applyFont="1" applyBorder="1" applyAlignment="1">
      <alignment horizontal="right" wrapText="1"/>
    </xf>
    <xf numFmtId="4" fontId="10" fillId="0" borderId="3" xfId="0" applyNumberFormat="1" applyFont="1" applyBorder="1" applyAlignment="1">
      <alignment horizontal="right" wrapText="1"/>
    </xf>
    <xf numFmtId="0" fontId="1" fillId="0" borderId="0" xfId="0" applyFont="1"/>
    <xf numFmtId="0" fontId="10" fillId="0" borderId="11" xfId="0" applyFont="1" applyBorder="1" applyAlignment="1">
      <alignment wrapText="1"/>
    </xf>
    <xf numFmtId="170" fontId="10" fillId="0" borderId="2" xfId="0" applyNumberFormat="1" applyFont="1" applyBorder="1" applyAlignment="1">
      <alignment horizontal="right" wrapText="1"/>
    </xf>
    <xf numFmtId="170" fontId="10" fillId="0" borderId="11" xfId="0" applyNumberFormat="1" applyFont="1" applyBorder="1" applyAlignment="1">
      <alignment horizontal="right" wrapText="1"/>
    </xf>
    <xf numFmtId="4" fontId="10" fillId="0" borderId="2" xfId="0" applyNumberFormat="1" applyFont="1" applyBorder="1" applyAlignment="1">
      <alignment horizontal="right" wrapText="1"/>
    </xf>
    <xf numFmtId="4" fontId="10" fillId="0" borderId="11" xfId="0" applyNumberFormat="1" applyFont="1" applyBorder="1" applyAlignment="1">
      <alignment horizontal="right" wrapText="1"/>
    </xf>
    <xf numFmtId="4" fontId="19" fillId="0" borderId="11" xfId="0" applyNumberFormat="1" applyFont="1" applyBorder="1" applyAlignment="1">
      <alignment horizontal="right" wrapText="1"/>
    </xf>
    <xf numFmtId="4" fontId="11" fillId="0" borderId="11" xfId="0" applyNumberFormat="1" applyFont="1" applyBorder="1" applyAlignment="1">
      <alignment horizontal="right" wrapText="1"/>
    </xf>
    <xf numFmtId="4" fontId="10" fillId="0" borderId="11" xfId="0" applyNumberFormat="1" applyFont="1" applyBorder="1" applyAlignment="1">
      <alignment wrapText="1"/>
    </xf>
    <xf numFmtId="4" fontId="0" fillId="0" borderId="11" xfId="0" applyNumberFormat="1" applyBorder="1" applyAlignment="1">
      <alignment horizontal="right" wrapText="1"/>
    </xf>
    <xf numFmtId="4" fontId="14" fillId="0" borderId="11" xfId="0" applyNumberFormat="1" applyFont="1" applyBorder="1" applyAlignment="1">
      <alignment horizontal="right" wrapText="1"/>
    </xf>
    <xf numFmtId="4" fontId="20" fillId="0" borderId="11" xfId="0" applyNumberFormat="1" applyFont="1" applyBorder="1" applyAlignment="1">
      <alignment horizontal="right" wrapText="1"/>
    </xf>
    <xf numFmtId="4" fontId="10" fillId="0" borderId="13" xfId="0" applyNumberFormat="1" applyFont="1" applyBorder="1" applyAlignment="1">
      <alignment horizontal="right" wrapText="1"/>
    </xf>
    <xf numFmtId="4" fontId="10" fillId="0" borderId="14" xfId="0" applyNumberFormat="1" applyFont="1" applyBorder="1" applyAlignment="1">
      <alignment horizontal="right" wrapText="1"/>
    </xf>
    <xf numFmtId="0" fontId="0" fillId="0" borderId="10" xfId="0" applyBorder="1" applyAlignment="1">
      <alignment horizontal="left" vertical="center" wrapText="1"/>
    </xf>
    <xf numFmtId="4" fontId="21" fillId="0" borderId="15" xfId="0" applyNumberFormat="1" applyFont="1" applyBorder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4" fontId="6" fillId="0" borderId="16" xfId="0" applyNumberFormat="1" applyFont="1" applyBorder="1"/>
    <xf numFmtId="4" fontId="1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15" fillId="0" borderId="12" xfId="0" applyNumberFormat="1" applyFont="1" applyBorder="1" applyAlignment="1">
      <alignment horizontal="center" vertical="center" wrapText="1"/>
    </xf>
    <xf numFmtId="43" fontId="0" fillId="0" borderId="0" xfId="0" applyNumberFormat="1"/>
  </cellXfs>
  <cellStyles count="9">
    <cellStyle name="Excel Built-in Comma 1" xfId="8" xr:uid="{00000000-0005-0000-0000-00000C000000}"/>
    <cellStyle name="Migliaia" xfId="1" builtinId="3"/>
    <cellStyle name="Migliaia 2" xfId="2" xr:uid="{00000000-0005-0000-0000-000006000000}"/>
    <cellStyle name="Migliaia 2 2" xfId="3" xr:uid="{00000000-0005-0000-0000-000007000000}"/>
    <cellStyle name="Migliaia 3" xfId="4" xr:uid="{00000000-0005-0000-0000-000008000000}"/>
    <cellStyle name="Normale" xfId="0" builtinId="0"/>
    <cellStyle name="Normale 2" xfId="5" xr:uid="{00000000-0005-0000-0000-000009000000}"/>
    <cellStyle name="Normale 2 2" xfId="6" xr:uid="{00000000-0005-0000-0000-00000A000000}"/>
    <cellStyle name="Normale 3" xfId="7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dirsicilia.dps.economia.net\NUVEC_S1_Ricognizione_Coesione_2023\30%20Proposta%20interventi%2021_27\Interventi%20Liguria\Interventi%20LIGURIA_Ele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enco"/>
      <sheetName val="Cover"/>
      <sheetName val="Consulta schede"/>
      <sheetName val="Anagrafica Enti"/>
      <sheetName val="Localizzazione"/>
      <sheetName val="Pivot Sintesi"/>
      <sheetName val="Pivot Dettaglio"/>
      <sheetName val="Tavola sintesi classe di costo"/>
      <sheetName val="Tavola sintesi"/>
      <sheetName val="Tavola Interventi Liguria"/>
      <sheetName val="Pivot classe di costo"/>
      <sheetName val="Pivot confronto AACC"/>
      <sheetName val="Descrizione Interventi"/>
      <sheetName val="Cofinanziamento"/>
      <sheetName val="Inquadramento programmatico"/>
      <sheetName val="Cro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J23"/>
  <sheetViews>
    <sheetView topLeftCell="A3" zoomScaleNormal="100" workbookViewId="0">
      <selection activeCell="M27" sqref="M27"/>
    </sheetView>
  </sheetViews>
  <sheetFormatPr defaultColWidth="8.7109375" defaultRowHeight="15"/>
  <cols>
    <col min="1" max="1" width="2.5703125" style="2" customWidth="1"/>
    <col min="2" max="2" width="4.28515625" style="2" customWidth="1"/>
    <col min="3" max="3" width="36.5703125" style="2" customWidth="1"/>
    <col min="4" max="6" width="20.140625" style="2" customWidth="1"/>
    <col min="7" max="7" width="18.85546875" style="2" customWidth="1"/>
    <col min="8" max="8" width="10.85546875" style="2" customWidth="1"/>
    <col min="9" max="9" width="8.42578125" style="2" customWidth="1"/>
    <col min="10" max="10" width="20.140625" style="2" customWidth="1"/>
    <col min="11" max="11" width="18.7109375" style="2" customWidth="1"/>
    <col min="12" max="12" width="15.7109375" style="2" customWidth="1"/>
    <col min="13" max="13" width="18.7109375" style="2" customWidth="1"/>
    <col min="14" max="14" width="21.5703125" style="2" customWidth="1"/>
    <col min="15" max="15" width="10.85546875" style="2" customWidth="1"/>
    <col min="16" max="1024" width="8.7109375" style="2"/>
  </cols>
  <sheetData>
    <row r="2" spans="3:15" ht="23.25" customHeight="1">
      <c r="C2" s="92" t="s">
        <v>0</v>
      </c>
      <c r="D2" s="96" t="s">
        <v>1</v>
      </c>
      <c r="E2" s="96"/>
      <c r="F2" s="96"/>
      <c r="G2" s="96" t="s">
        <v>2</v>
      </c>
      <c r="H2" s="96"/>
      <c r="I2" s="96"/>
      <c r="J2" s="96"/>
      <c r="K2" s="96"/>
      <c r="L2" s="96"/>
      <c r="M2" s="96"/>
      <c r="N2" s="92" t="s">
        <v>3</v>
      </c>
      <c r="O2" s="92" t="s">
        <v>4</v>
      </c>
    </row>
    <row r="3" spans="3:15" ht="57.75" customHeight="1">
      <c r="C3" s="92"/>
      <c r="D3" s="92" t="s">
        <v>5</v>
      </c>
      <c r="E3" s="92" t="s">
        <v>6</v>
      </c>
      <c r="F3" s="92" t="s">
        <v>7</v>
      </c>
      <c r="G3" s="92" t="s">
        <v>8</v>
      </c>
      <c r="H3" s="92" t="s">
        <v>9</v>
      </c>
      <c r="I3" s="92" t="s">
        <v>10</v>
      </c>
      <c r="J3" s="92" t="s">
        <v>11</v>
      </c>
      <c r="K3" s="92" t="s">
        <v>12</v>
      </c>
      <c r="L3" s="92" t="s">
        <v>13</v>
      </c>
      <c r="M3" s="92" t="s">
        <v>14</v>
      </c>
      <c r="N3" s="92"/>
      <c r="O3" s="92"/>
    </row>
    <row r="4" spans="3:15"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</row>
    <row r="5" spans="3:15" ht="33" customHeight="1">
      <c r="C5" s="3" t="s">
        <v>15</v>
      </c>
      <c r="D5" s="4"/>
      <c r="E5" s="4">
        <v>7371637.1699999999</v>
      </c>
      <c r="F5" s="4">
        <f t="shared" ref="F5:F14" si="0">SUM(D5:E5)</f>
        <v>7371637.1699999999</v>
      </c>
      <c r="G5" s="5"/>
      <c r="H5" s="5"/>
      <c r="I5" s="5"/>
      <c r="J5" s="4"/>
      <c r="K5" s="4"/>
      <c r="L5" s="4"/>
      <c r="M5" s="6">
        <f t="shared" ref="M5:M14" si="1">SUM(G5:L5)</f>
        <v>0</v>
      </c>
      <c r="N5" s="7">
        <f t="shared" ref="N5:N14" si="2">M5+F5</f>
        <v>7371637.1699999999</v>
      </c>
      <c r="O5" s="8">
        <v>1</v>
      </c>
    </row>
    <row r="6" spans="3:15" ht="32.450000000000003" customHeight="1">
      <c r="C6" s="3" t="s">
        <v>16</v>
      </c>
      <c r="D6" s="4"/>
      <c r="E6" s="4">
        <v>455695.04</v>
      </c>
      <c r="F6" s="4">
        <f t="shared" si="0"/>
        <v>455695.04</v>
      </c>
      <c r="G6" s="5"/>
      <c r="H6" s="5"/>
      <c r="I6" s="5"/>
      <c r="J6" s="4"/>
      <c r="K6" s="4"/>
      <c r="L6" s="4"/>
      <c r="M6" s="6">
        <f t="shared" si="1"/>
        <v>0</v>
      </c>
      <c r="N6" s="7">
        <f t="shared" si="2"/>
        <v>455695.04</v>
      </c>
      <c r="O6" s="8">
        <v>1</v>
      </c>
    </row>
    <row r="7" spans="3:15" ht="40.15" customHeight="1">
      <c r="C7" s="3" t="s">
        <v>17</v>
      </c>
      <c r="D7" s="4">
        <v>1000000</v>
      </c>
      <c r="E7" s="4">
        <v>609212.65</v>
      </c>
      <c r="F7" s="4">
        <f t="shared" si="0"/>
        <v>1609212.65</v>
      </c>
      <c r="G7" s="1"/>
      <c r="H7" s="1"/>
      <c r="I7" s="5"/>
      <c r="J7" s="4">
        <v>350000</v>
      </c>
      <c r="K7" s="4">
        <v>1350000</v>
      </c>
      <c r="L7" s="4"/>
      <c r="M7" s="6">
        <f t="shared" si="1"/>
        <v>1700000</v>
      </c>
      <c r="N7" s="7">
        <f t="shared" si="2"/>
        <v>3309212.65</v>
      </c>
      <c r="O7" s="8">
        <v>2</v>
      </c>
    </row>
    <row r="8" spans="3:15" s="2" customFormat="1" ht="40.15" customHeight="1">
      <c r="C8" s="3" t="s">
        <v>18</v>
      </c>
      <c r="D8" s="4">
        <f>25308704.45+'Allegato B2'!H49</f>
        <v>26148704.449999999</v>
      </c>
      <c r="E8" s="4">
        <v>70449252.310000002</v>
      </c>
      <c r="F8" s="4">
        <f t="shared" si="0"/>
        <v>96597956.760000005</v>
      </c>
      <c r="G8" s="1"/>
      <c r="H8" s="1"/>
      <c r="I8" s="5"/>
      <c r="J8" s="4">
        <v>186697.22</v>
      </c>
      <c r="K8" s="4"/>
      <c r="L8" s="4"/>
      <c r="M8" s="6">
        <f t="shared" si="1"/>
        <v>186697.22</v>
      </c>
      <c r="N8" s="7">
        <f t="shared" si="2"/>
        <v>96784653.980000004</v>
      </c>
      <c r="O8" s="8">
        <f>66+1</f>
        <v>67</v>
      </c>
    </row>
    <row r="9" spans="3:15" ht="27.75" customHeight="1">
      <c r="C9" s="3" t="s">
        <v>19</v>
      </c>
      <c r="D9" s="4">
        <v>13044422.4</v>
      </c>
      <c r="E9" s="4">
        <v>7580080</v>
      </c>
      <c r="F9" s="4">
        <f t="shared" si="0"/>
        <v>20624502.399999999</v>
      </c>
      <c r="G9" s="9"/>
      <c r="H9" s="9"/>
      <c r="I9" s="9"/>
      <c r="J9" s="4">
        <f>4200+59798.55</f>
        <v>63998.55</v>
      </c>
      <c r="K9" s="4">
        <f>398181.75</f>
        <v>398181.75</v>
      </c>
      <c r="L9" s="4">
        <v>380000</v>
      </c>
      <c r="M9" s="6">
        <f t="shared" si="1"/>
        <v>842180.3</v>
      </c>
      <c r="N9" s="7">
        <f t="shared" si="2"/>
        <v>21466682.699999999</v>
      </c>
      <c r="O9" s="10">
        <v>15</v>
      </c>
    </row>
    <row r="10" spans="3:15" s="2" customFormat="1" ht="27.75" customHeight="1">
      <c r="C10" s="3" t="s">
        <v>20</v>
      </c>
      <c r="D10" s="4">
        <f>304489170.46-'Allegato B2'!H49</f>
        <v>303649170.45999998</v>
      </c>
      <c r="E10" s="4">
        <f>9615000+1480000</f>
        <v>11095000</v>
      </c>
      <c r="F10" s="4">
        <f t="shared" si="0"/>
        <v>314744170.45999998</v>
      </c>
      <c r="G10" s="9">
        <f>44600000</f>
        <v>44600000</v>
      </c>
      <c r="H10" s="9"/>
      <c r="I10" s="9"/>
      <c r="J10" s="4">
        <f>22570000+3600000+267305.44+100000+31168000+400000</f>
        <v>58105305.439999998</v>
      </c>
      <c r="K10" s="4">
        <v>46830000</v>
      </c>
      <c r="L10" s="4"/>
      <c r="M10" s="6">
        <f t="shared" si="1"/>
        <v>149535305.44</v>
      </c>
      <c r="N10" s="7">
        <f t="shared" si="2"/>
        <v>464279475.89999998</v>
      </c>
      <c r="O10" s="10">
        <f>29-1</f>
        <v>28</v>
      </c>
    </row>
    <row r="11" spans="3:15" s="2" customFormat="1" ht="27.75" customHeight="1">
      <c r="C11" s="3" t="s">
        <v>21</v>
      </c>
      <c r="D11" s="4">
        <f>32166843.99+'Allegato B2'!H61</f>
        <v>34166843.989999995</v>
      </c>
      <c r="E11" s="4">
        <v>10740748.439999999</v>
      </c>
      <c r="F11" s="4">
        <f t="shared" si="0"/>
        <v>44907592.429999992</v>
      </c>
      <c r="G11" s="9"/>
      <c r="H11" s="9"/>
      <c r="I11" s="9"/>
      <c r="J11" s="4">
        <f>2048389.18+4936886.08+20300000</f>
        <v>27285275.259999998</v>
      </c>
      <c r="K11" s="4"/>
      <c r="L11" s="4"/>
      <c r="M11" s="6">
        <f t="shared" si="1"/>
        <v>27285275.259999998</v>
      </c>
      <c r="N11" s="7">
        <f t="shared" si="2"/>
        <v>72192867.689999998</v>
      </c>
      <c r="O11" s="10">
        <f>15+1</f>
        <v>16</v>
      </c>
    </row>
    <row r="12" spans="3:15" ht="27.75" customHeight="1">
      <c r="C12" s="3" t="s">
        <v>22</v>
      </c>
      <c r="D12" s="4">
        <v>35420000</v>
      </c>
      <c r="E12" s="4"/>
      <c r="F12" s="4">
        <f t="shared" si="0"/>
        <v>35420000</v>
      </c>
      <c r="G12" s="9"/>
      <c r="H12" s="9"/>
      <c r="I12" s="9"/>
      <c r="J12" s="4">
        <f>87081000+121226620+195000+1220000</f>
        <v>209722620</v>
      </c>
      <c r="K12" s="4">
        <v>30685000</v>
      </c>
      <c r="L12" s="4"/>
      <c r="M12" s="6">
        <f t="shared" si="1"/>
        <v>240407620</v>
      </c>
      <c r="N12" s="7">
        <f t="shared" si="2"/>
        <v>275827620</v>
      </c>
      <c r="O12" s="10">
        <v>5</v>
      </c>
    </row>
    <row r="13" spans="3:15" ht="27.75" customHeight="1">
      <c r="C13" s="3" t="s">
        <v>23</v>
      </c>
      <c r="D13" s="4">
        <v>7885686</v>
      </c>
      <c r="E13" s="4">
        <v>43095217.640000001</v>
      </c>
      <c r="F13" s="4">
        <f t="shared" si="0"/>
        <v>50980903.640000001</v>
      </c>
      <c r="G13" s="9"/>
      <c r="H13" s="9"/>
      <c r="I13" s="9"/>
      <c r="J13" s="4"/>
      <c r="K13" s="4">
        <f>2794440+1000000</f>
        <v>3794440</v>
      </c>
      <c r="L13" s="4"/>
      <c r="M13" s="6">
        <f t="shared" si="1"/>
        <v>3794440</v>
      </c>
      <c r="N13" s="7">
        <f t="shared" si="2"/>
        <v>54775343.640000001</v>
      </c>
      <c r="O13" s="10">
        <v>40</v>
      </c>
    </row>
    <row r="14" spans="3:15" s="2" customFormat="1" ht="27.75" customHeight="1">
      <c r="C14" s="3" t="s">
        <v>24</v>
      </c>
      <c r="D14" s="4">
        <f>10000000-'Allegato B2'!H61</f>
        <v>8000000</v>
      </c>
      <c r="E14" s="4">
        <v>500000</v>
      </c>
      <c r="F14" s="4">
        <f t="shared" si="0"/>
        <v>8500000</v>
      </c>
      <c r="G14" s="9"/>
      <c r="H14" s="9"/>
      <c r="I14" s="9"/>
      <c r="J14" s="4"/>
      <c r="K14" s="4"/>
      <c r="L14" s="4"/>
      <c r="M14" s="6">
        <f t="shared" si="1"/>
        <v>0</v>
      </c>
      <c r="N14" s="7">
        <f t="shared" si="2"/>
        <v>8500000</v>
      </c>
      <c r="O14" s="10">
        <v>2</v>
      </c>
    </row>
    <row r="15" spans="3:15" ht="27.75" customHeight="1">
      <c r="C15" s="11" t="s">
        <v>25</v>
      </c>
      <c r="D15" s="12">
        <f t="shared" ref="D15:O15" si="3">SUM(D5:D14)</f>
        <v>429314827.30000001</v>
      </c>
      <c r="E15" s="12">
        <f t="shared" si="3"/>
        <v>151896843.25</v>
      </c>
      <c r="F15" s="12">
        <f t="shared" si="3"/>
        <v>581211670.55000007</v>
      </c>
      <c r="G15" s="12">
        <f t="shared" si="3"/>
        <v>44600000</v>
      </c>
      <c r="H15" s="12">
        <f t="shared" si="3"/>
        <v>0</v>
      </c>
      <c r="I15" s="12">
        <f t="shared" si="3"/>
        <v>0</v>
      </c>
      <c r="J15" s="12">
        <f t="shared" si="3"/>
        <v>295713896.47000003</v>
      </c>
      <c r="K15" s="12">
        <f t="shared" si="3"/>
        <v>83057621.75</v>
      </c>
      <c r="L15" s="12">
        <f t="shared" si="3"/>
        <v>380000</v>
      </c>
      <c r="M15" s="12">
        <f t="shared" si="3"/>
        <v>423751518.22000003</v>
      </c>
      <c r="N15" s="13">
        <f t="shared" si="3"/>
        <v>1004963188.7699999</v>
      </c>
      <c r="O15" s="14">
        <f t="shared" si="3"/>
        <v>177</v>
      </c>
    </row>
    <row r="16" spans="3:15" ht="31.15" customHeight="1">
      <c r="C16" s="3" t="s">
        <v>26</v>
      </c>
      <c r="D16" s="9">
        <v>102350466.83</v>
      </c>
      <c r="E16" s="15"/>
      <c r="F16" s="4">
        <f>SUM(D16:E16)</f>
        <v>102350466.83</v>
      </c>
      <c r="G16" s="93" t="s">
        <v>27</v>
      </c>
      <c r="H16" s="93"/>
      <c r="I16" s="93"/>
      <c r="J16" s="93"/>
      <c r="K16" s="93"/>
      <c r="L16" s="93"/>
      <c r="M16" s="93"/>
      <c r="N16" s="93"/>
      <c r="O16" s="93"/>
    </row>
    <row r="17" spans="3:15" ht="27.75" customHeight="1">
      <c r="C17" s="16" t="s">
        <v>28</v>
      </c>
      <c r="D17" s="13">
        <f>D15+D16</f>
        <v>531665294.13</v>
      </c>
      <c r="E17" s="13">
        <f>E15+E16</f>
        <v>151896843.25</v>
      </c>
      <c r="F17" s="13">
        <f>F15+F16</f>
        <v>683562137.38000011</v>
      </c>
      <c r="G17" s="93"/>
      <c r="H17" s="93"/>
      <c r="I17" s="93"/>
      <c r="J17" s="93"/>
      <c r="K17" s="93"/>
      <c r="L17" s="93"/>
      <c r="M17" s="93"/>
      <c r="N17" s="93"/>
      <c r="O17" s="93"/>
    </row>
    <row r="18" spans="3:15" ht="15.75" customHeight="1"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3:15" ht="20.25" customHeight="1"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</row>
    <row r="20" spans="3:15"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</row>
    <row r="23" spans="3:15">
      <c r="N23" s="18"/>
    </row>
  </sheetData>
  <mergeCells count="18">
    <mergeCell ref="C19:O19"/>
    <mergeCell ref="C20:O20"/>
    <mergeCell ref="C2:C4"/>
    <mergeCell ref="D2:F2"/>
    <mergeCell ref="G2:M2"/>
    <mergeCell ref="N2:N4"/>
    <mergeCell ref="O2:O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G16:O17"/>
  </mergeCells>
  <pageMargins left="0.70833333333333304" right="0.70833333333333304" top="0.74791666666666701" bottom="0.74791666666666701" header="0.51180555555555496" footer="0.51180555555555496"/>
  <pageSetup paperSize="9" fitToHeight="0" orientation="landscape" horizontalDpi="300" verticalDpi="300"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62"/>
  <sheetViews>
    <sheetView tabSelected="1" topLeftCell="C1" zoomScale="115" zoomScaleNormal="115" workbookViewId="0">
      <selection activeCell="F9" sqref="F9"/>
    </sheetView>
  </sheetViews>
  <sheetFormatPr defaultColWidth="8.85546875" defaultRowHeight="15"/>
  <cols>
    <col min="1" max="1" width="15.140625" style="19" customWidth="1"/>
    <col min="2" max="2" width="16.140625" style="19" customWidth="1"/>
    <col min="3" max="3" width="28.85546875" style="19" customWidth="1"/>
    <col min="4" max="4" width="30" style="19" customWidth="1"/>
    <col min="5" max="5" width="21.28515625" style="20" customWidth="1"/>
    <col min="6" max="6" width="115.7109375" style="19" customWidth="1"/>
    <col min="7" max="7" width="17.85546875" style="19" customWidth="1"/>
    <col min="8" max="8" width="31" style="19" customWidth="1"/>
    <col min="9" max="9" width="39.28515625" style="19" customWidth="1"/>
    <col min="10" max="10" width="26.28515625" style="19" customWidth="1"/>
    <col min="11" max="11" width="24.7109375" style="19" customWidth="1"/>
    <col min="12" max="12" width="26.28515625" style="19" customWidth="1"/>
    <col min="13" max="13" width="24.7109375" style="19" customWidth="1"/>
    <col min="14" max="14" width="26.28515625" style="19" customWidth="1"/>
    <col min="15" max="15" width="24.7109375" style="19" customWidth="1"/>
    <col min="16" max="1024" width="8.85546875" style="19"/>
  </cols>
  <sheetData>
    <row r="1" spans="1:15" ht="28.35" customHeight="1">
      <c r="A1" s="97" t="s">
        <v>29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28.35" customHeight="1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ht="28.35" customHeight="1">
      <c r="A3" s="98" t="s">
        <v>30</v>
      </c>
      <c r="B3" s="98" t="s">
        <v>31</v>
      </c>
      <c r="C3" s="98" t="s">
        <v>32</v>
      </c>
      <c r="D3" s="98" t="s">
        <v>33</v>
      </c>
      <c r="E3" s="99" t="s">
        <v>34</v>
      </c>
      <c r="F3" s="98" t="s">
        <v>35</v>
      </c>
      <c r="G3" s="98" t="s">
        <v>36</v>
      </c>
      <c r="H3" s="98" t="s">
        <v>37</v>
      </c>
      <c r="I3" s="100" t="s">
        <v>38</v>
      </c>
      <c r="J3" s="101" t="s">
        <v>39</v>
      </c>
      <c r="K3" s="101"/>
      <c r="L3" s="101" t="s">
        <v>40</v>
      </c>
      <c r="M3" s="101"/>
      <c r="N3" s="101" t="s">
        <v>41</v>
      </c>
      <c r="O3" s="101"/>
    </row>
    <row r="4" spans="1:15" s="20" customFormat="1" ht="28.35" customHeight="1">
      <c r="A4" s="98"/>
      <c r="B4" s="98"/>
      <c r="C4" s="98"/>
      <c r="D4" s="98"/>
      <c r="E4" s="99"/>
      <c r="F4" s="98"/>
      <c r="G4" s="98"/>
      <c r="H4" s="98"/>
      <c r="I4" s="100"/>
      <c r="J4" s="21" t="s">
        <v>42</v>
      </c>
      <c r="K4" s="21" t="s">
        <v>43</v>
      </c>
      <c r="L4" s="21" t="s">
        <v>42</v>
      </c>
      <c r="M4" s="21" t="s">
        <v>43</v>
      </c>
      <c r="N4" s="21" t="s">
        <v>42</v>
      </c>
      <c r="O4" s="21" t="s">
        <v>43</v>
      </c>
    </row>
    <row r="5" spans="1:15" ht="28.35" customHeight="1">
      <c r="A5" s="22" t="s">
        <v>44</v>
      </c>
      <c r="B5" s="22" t="s">
        <v>45</v>
      </c>
      <c r="C5" s="22" t="s">
        <v>46</v>
      </c>
      <c r="D5" s="22" t="s">
        <v>47</v>
      </c>
      <c r="E5" s="23" t="s">
        <v>48</v>
      </c>
      <c r="F5" s="22" t="s">
        <v>49</v>
      </c>
      <c r="G5" s="24">
        <v>9600000</v>
      </c>
      <c r="H5" s="24">
        <v>9600000</v>
      </c>
      <c r="I5" s="24"/>
      <c r="J5" s="25"/>
      <c r="K5" s="25"/>
      <c r="L5" s="26" t="s">
        <v>50</v>
      </c>
      <c r="M5" s="26" t="s">
        <v>51</v>
      </c>
      <c r="N5" s="26" t="s">
        <v>51</v>
      </c>
      <c r="O5" s="26" t="s">
        <v>52</v>
      </c>
    </row>
    <row r="6" spans="1:15" ht="28.35" customHeight="1">
      <c r="A6" s="22" t="s">
        <v>53</v>
      </c>
      <c r="B6" s="22" t="s">
        <v>45</v>
      </c>
      <c r="C6" s="22" t="s">
        <v>46</v>
      </c>
      <c r="D6" s="22" t="s">
        <v>47</v>
      </c>
      <c r="E6" s="23" t="s">
        <v>54</v>
      </c>
      <c r="F6" s="22" t="s">
        <v>55</v>
      </c>
      <c r="G6" s="24">
        <v>15000000</v>
      </c>
      <c r="H6" s="24">
        <v>11400000</v>
      </c>
      <c r="I6" s="24">
        <v>3600000</v>
      </c>
      <c r="J6" s="27"/>
      <c r="K6" s="27"/>
      <c r="L6" s="28" t="s">
        <v>56</v>
      </c>
      <c r="M6" s="28" t="s">
        <v>57</v>
      </c>
      <c r="N6" s="28" t="s">
        <v>51</v>
      </c>
      <c r="O6" s="28" t="s">
        <v>52</v>
      </c>
    </row>
    <row r="7" spans="1:15" ht="28.35" customHeight="1">
      <c r="A7" s="22" t="s">
        <v>58</v>
      </c>
      <c r="B7" s="22" t="s">
        <v>45</v>
      </c>
      <c r="C7" s="22" t="s">
        <v>46</v>
      </c>
      <c r="D7" s="22" t="s">
        <v>47</v>
      </c>
      <c r="E7" s="23" t="s">
        <v>59</v>
      </c>
      <c r="F7" s="22" t="s">
        <v>60</v>
      </c>
      <c r="G7" s="24">
        <v>12000000</v>
      </c>
      <c r="H7" s="24">
        <v>12000000</v>
      </c>
      <c r="I7" s="24"/>
      <c r="J7" s="27"/>
      <c r="K7" s="27"/>
      <c r="L7" s="28" t="s">
        <v>50</v>
      </c>
      <c r="M7" s="28" t="s">
        <v>57</v>
      </c>
      <c r="N7" s="28" t="s">
        <v>51</v>
      </c>
      <c r="O7" s="28" t="s">
        <v>52</v>
      </c>
    </row>
    <row r="8" spans="1:15" ht="28.35" customHeight="1">
      <c r="A8" s="22" t="s">
        <v>61</v>
      </c>
      <c r="B8" s="22" t="s">
        <v>62</v>
      </c>
      <c r="C8" s="22" t="s">
        <v>63</v>
      </c>
      <c r="D8" s="22" t="s">
        <v>64</v>
      </c>
      <c r="E8" s="29" t="s">
        <v>65</v>
      </c>
      <c r="F8" s="22" t="s">
        <v>66</v>
      </c>
      <c r="G8" s="24">
        <v>2000000</v>
      </c>
      <c r="H8" s="24">
        <v>2000000</v>
      </c>
      <c r="I8" s="24"/>
      <c r="J8" s="27"/>
      <c r="K8" s="27"/>
      <c r="L8" s="28" t="s">
        <v>67</v>
      </c>
      <c r="M8" s="28" t="s">
        <v>68</v>
      </c>
      <c r="N8" s="28" t="s">
        <v>68</v>
      </c>
      <c r="O8" s="28" t="s">
        <v>69</v>
      </c>
    </row>
    <row r="9" spans="1:15" ht="28.35" customHeight="1">
      <c r="A9" s="22" t="s">
        <v>70</v>
      </c>
      <c r="B9" s="22" t="s">
        <v>71</v>
      </c>
      <c r="C9" s="22" t="s">
        <v>63</v>
      </c>
      <c r="D9" s="22" t="s">
        <v>64</v>
      </c>
      <c r="E9" s="29" t="s">
        <v>72</v>
      </c>
      <c r="F9" s="22" t="s">
        <v>73</v>
      </c>
      <c r="G9" s="24">
        <v>4167396.38</v>
      </c>
      <c r="H9" s="24">
        <v>4167396.38</v>
      </c>
      <c r="I9" s="24"/>
      <c r="J9" s="27"/>
      <c r="K9" s="27"/>
      <c r="L9" s="28" t="s">
        <v>56</v>
      </c>
      <c r="M9" s="28" t="s">
        <v>68</v>
      </c>
      <c r="N9" s="28" t="s">
        <v>57</v>
      </c>
      <c r="O9" s="28" t="s">
        <v>74</v>
      </c>
    </row>
    <row r="10" spans="1:15" ht="28.35" customHeight="1">
      <c r="A10" s="22" t="s">
        <v>75</v>
      </c>
      <c r="B10" s="22" t="s">
        <v>45</v>
      </c>
      <c r="C10" s="22" t="s">
        <v>63</v>
      </c>
      <c r="D10" s="22" t="s">
        <v>64</v>
      </c>
      <c r="E10" s="29" t="s">
        <v>76</v>
      </c>
      <c r="F10" s="22" t="s">
        <v>77</v>
      </c>
      <c r="G10" s="24">
        <v>3200000</v>
      </c>
      <c r="H10" s="24">
        <v>3200000</v>
      </c>
      <c r="I10" s="24"/>
      <c r="J10" s="27"/>
      <c r="K10" s="27"/>
      <c r="L10" s="28" t="s">
        <v>50</v>
      </c>
      <c r="M10" s="28" t="s">
        <v>68</v>
      </c>
      <c r="N10" s="28" t="s">
        <v>57</v>
      </c>
      <c r="O10" s="28" t="s">
        <v>51</v>
      </c>
    </row>
    <row r="11" spans="1:15" ht="28.35" customHeight="1">
      <c r="A11" s="22" t="s">
        <v>78</v>
      </c>
      <c r="B11" s="22" t="s">
        <v>45</v>
      </c>
      <c r="C11" s="22" t="s">
        <v>63</v>
      </c>
      <c r="D11" s="22" t="s">
        <v>64</v>
      </c>
      <c r="E11" s="29" t="s">
        <v>79</v>
      </c>
      <c r="F11" s="22" t="s">
        <v>80</v>
      </c>
      <c r="G11" s="24">
        <v>3500000</v>
      </c>
      <c r="H11" s="24">
        <v>3313302.78</v>
      </c>
      <c r="I11" s="24">
        <v>186697.22</v>
      </c>
      <c r="J11" s="27"/>
      <c r="K11" s="27"/>
      <c r="L11" s="28" t="s">
        <v>56</v>
      </c>
      <c r="M11" s="28" t="s">
        <v>68</v>
      </c>
      <c r="N11" s="28" t="s">
        <v>68</v>
      </c>
      <c r="O11" s="28" t="s">
        <v>81</v>
      </c>
    </row>
    <row r="12" spans="1:15" ht="28.35" customHeight="1">
      <c r="A12" s="22" t="s">
        <v>82</v>
      </c>
      <c r="B12" s="22" t="s">
        <v>83</v>
      </c>
      <c r="C12" s="22" t="s">
        <v>63</v>
      </c>
      <c r="D12" s="22" t="s">
        <v>64</v>
      </c>
      <c r="E12" s="29" t="s">
        <v>84</v>
      </c>
      <c r="F12" s="22" t="s">
        <v>85</v>
      </c>
      <c r="G12" s="24">
        <v>2680005.29</v>
      </c>
      <c r="H12" s="24">
        <v>2680005.29</v>
      </c>
      <c r="I12" s="24"/>
      <c r="J12" s="27"/>
      <c r="K12" s="27"/>
      <c r="L12" s="28" t="s">
        <v>56</v>
      </c>
      <c r="M12" s="28" t="s">
        <v>68</v>
      </c>
      <c r="N12" s="28" t="s">
        <v>68</v>
      </c>
      <c r="O12" s="28" t="s">
        <v>74</v>
      </c>
    </row>
    <row r="13" spans="1:15" ht="28.35" customHeight="1">
      <c r="A13" s="22" t="s">
        <v>86</v>
      </c>
      <c r="B13" s="22" t="s">
        <v>87</v>
      </c>
      <c r="C13" s="22" t="s">
        <v>63</v>
      </c>
      <c r="D13" s="22" t="s">
        <v>64</v>
      </c>
      <c r="E13" s="29" t="s">
        <v>88</v>
      </c>
      <c r="F13" s="22" t="s">
        <v>89</v>
      </c>
      <c r="G13" s="24">
        <v>998000</v>
      </c>
      <c r="H13" s="24">
        <v>998000</v>
      </c>
      <c r="I13" s="24"/>
      <c r="J13" s="27"/>
      <c r="K13" s="27"/>
      <c r="L13" s="28" t="s">
        <v>67</v>
      </c>
      <c r="M13" s="28" t="s">
        <v>67</v>
      </c>
      <c r="N13" s="28" t="s">
        <v>68</v>
      </c>
      <c r="O13" s="28" t="s">
        <v>90</v>
      </c>
    </row>
    <row r="14" spans="1:15" ht="28.35" customHeight="1">
      <c r="A14" s="22" t="s">
        <v>91</v>
      </c>
      <c r="B14" s="22" t="s">
        <v>45</v>
      </c>
      <c r="C14" s="22" t="s">
        <v>46</v>
      </c>
      <c r="D14" s="22" t="s">
        <v>47</v>
      </c>
      <c r="E14" s="29" t="s">
        <v>92</v>
      </c>
      <c r="F14" s="22" t="s">
        <v>93</v>
      </c>
      <c r="G14" s="24">
        <v>2200000</v>
      </c>
      <c r="H14" s="24">
        <v>2200000</v>
      </c>
      <c r="I14" s="24"/>
      <c r="J14" s="27"/>
      <c r="K14" s="27"/>
      <c r="L14" s="28" t="s">
        <v>56</v>
      </c>
      <c r="M14" s="28" t="s">
        <v>68</v>
      </c>
      <c r="N14" s="28" t="s">
        <v>57</v>
      </c>
      <c r="O14" s="28" t="s">
        <v>81</v>
      </c>
    </row>
    <row r="15" spans="1:15" ht="28.35" customHeight="1">
      <c r="A15" s="22" t="s">
        <v>94</v>
      </c>
      <c r="B15" s="22" t="s">
        <v>45</v>
      </c>
      <c r="C15" s="22" t="s">
        <v>46</v>
      </c>
      <c r="D15" s="22" t="s">
        <v>47</v>
      </c>
      <c r="E15" s="29" t="s">
        <v>95</v>
      </c>
      <c r="F15" s="22" t="s">
        <v>96</v>
      </c>
      <c r="G15" s="24">
        <v>2000000</v>
      </c>
      <c r="H15" s="24">
        <v>2000000</v>
      </c>
      <c r="I15" s="24"/>
      <c r="J15" s="27"/>
      <c r="K15" s="27"/>
      <c r="L15" s="28" t="s">
        <v>56</v>
      </c>
      <c r="M15" s="28" t="s">
        <v>68</v>
      </c>
      <c r="N15" s="28" t="s">
        <v>57</v>
      </c>
      <c r="O15" s="28" t="s">
        <v>81</v>
      </c>
    </row>
    <row r="16" spans="1:15" ht="28.35" customHeight="1">
      <c r="A16" s="22" t="s">
        <v>97</v>
      </c>
      <c r="B16" s="22" t="s">
        <v>98</v>
      </c>
      <c r="C16" s="22" t="s">
        <v>46</v>
      </c>
      <c r="D16" s="22" t="s">
        <v>47</v>
      </c>
      <c r="E16" s="29" t="s">
        <v>99</v>
      </c>
      <c r="F16" s="22" t="s">
        <v>100</v>
      </c>
      <c r="G16" s="24">
        <v>12500000</v>
      </c>
      <c r="H16" s="24">
        <v>12500000</v>
      </c>
      <c r="I16" s="24"/>
      <c r="J16" s="27"/>
      <c r="K16" s="27"/>
      <c r="L16" s="30" t="s">
        <v>101</v>
      </c>
      <c r="M16" s="30" t="s">
        <v>102</v>
      </c>
      <c r="N16" s="31" t="s">
        <v>103</v>
      </c>
      <c r="O16" s="30" t="s">
        <v>104</v>
      </c>
    </row>
    <row r="17" spans="1:15" ht="28.35" customHeight="1">
      <c r="A17" s="22" t="s">
        <v>105</v>
      </c>
      <c r="B17" s="22" t="s">
        <v>106</v>
      </c>
      <c r="C17" s="22" t="s">
        <v>46</v>
      </c>
      <c r="D17" s="22" t="s">
        <v>47</v>
      </c>
      <c r="E17" s="29" t="s">
        <v>107</v>
      </c>
      <c r="F17" s="22" t="s">
        <v>108</v>
      </c>
      <c r="G17" s="24">
        <v>6500000</v>
      </c>
      <c r="H17" s="24">
        <v>6500000</v>
      </c>
      <c r="I17" s="24"/>
      <c r="J17" s="27"/>
      <c r="K17" s="27"/>
      <c r="L17" s="30" t="s">
        <v>109</v>
      </c>
      <c r="M17" s="30" t="s">
        <v>110</v>
      </c>
      <c r="N17" s="30" t="s">
        <v>111</v>
      </c>
      <c r="O17" s="30" t="s">
        <v>104</v>
      </c>
    </row>
    <row r="18" spans="1:15" ht="28.35" customHeight="1">
      <c r="A18" s="22" t="s">
        <v>112</v>
      </c>
      <c r="B18" s="22" t="s">
        <v>113</v>
      </c>
      <c r="C18" s="22" t="s">
        <v>46</v>
      </c>
      <c r="D18" s="22" t="s">
        <v>47</v>
      </c>
      <c r="E18" s="29" t="s">
        <v>114</v>
      </c>
      <c r="F18" s="22" t="s">
        <v>115</v>
      </c>
      <c r="G18" s="24">
        <v>4000000</v>
      </c>
      <c r="H18" s="24">
        <v>4000000</v>
      </c>
      <c r="I18" s="24"/>
      <c r="J18" s="27"/>
      <c r="K18" s="27"/>
      <c r="L18" s="28" t="s">
        <v>67</v>
      </c>
      <c r="M18" s="28" t="s">
        <v>90</v>
      </c>
      <c r="N18" s="28" t="s">
        <v>90</v>
      </c>
      <c r="O18" s="28" t="s">
        <v>74</v>
      </c>
    </row>
    <row r="19" spans="1:15" ht="28.35" customHeight="1">
      <c r="A19" s="22" t="s">
        <v>116</v>
      </c>
      <c r="B19" s="22" t="s">
        <v>117</v>
      </c>
      <c r="C19" s="22" t="s">
        <v>46</v>
      </c>
      <c r="D19" s="22" t="s">
        <v>47</v>
      </c>
      <c r="E19" s="29" t="s">
        <v>118</v>
      </c>
      <c r="F19" s="22" t="s">
        <v>119</v>
      </c>
      <c r="G19" s="24">
        <v>5900000</v>
      </c>
      <c r="H19" s="24">
        <v>5900000</v>
      </c>
      <c r="I19" s="24"/>
      <c r="J19" s="27"/>
      <c r="K19" s="27"/>
      <c r="L19" s="28" t="s">
        <v>120</v>
      </c>
      <c r="M19" s="28" t="s">
        <v>68</v>
      </c>
      <c r="N19" s="28" t="s">
        <v>57</v>
      </c>
      <c r="O19" s="28" t="s">
        <v>69</v>
      </c>
    </row>
    <row r="20" spans="1:15" ht="28.35" customHeight="1">
      <c r="A20" s="22" t="s">
        <v>121</v>
      </c>
      <c r="B20" s="22" t="s">
        <v>122</v>
      </c>
      <c r="C20" s="22" t="s">
        <v>123</v>
      </c>
      <c r="D20" s="22" t="s">
        <v>124</v>
      </c>
      <c r="E20" s="29"/>
      <c r="F20" s="22" t="s">
        <v>125</v>
      </c>
      <c r="G20" s="24">
        <v>7379329.1699999999</v>
      </c>
      <c r="H20" s="24">
        <v>5330939.99</v>
      </c>
      <c r="I20" s="24">
        <v>2048389.18</v>
      </c>
      <c r="J20" s="27"/>
      <c r="K20" s="27"/>
      <c r="L20" s="28" t="s">
        <v>67</v>
      </c>
      <c r="M20" s="28" t="s">
        <v>90</v>
      </c>
      <c r="N20" s="28" t="s">
        <v>81</v>
      </c>
      <c r="O20" s="28" t="s">
        <v>126</v>
      </c>
    </row>
    <row r="21" spans="1:15" ht="28.35" customHeight="1">
      <c r="A21" s="22" t="s">
        <v>127</v>
      </c>
      <c r="B21" s="22" t="s">
        <v>128</v>
      </c>
      <c r="C21" s="22" t="s">
        <v>123</v>
      </c>
      <c r="D21" s="22" t="s">
        <v>124</v>
      </c>
      <c r="E21" s="29"/>
      <c r="F21" s="22" t="s">
        <v>129</v>
      </c>
      <c r="G21" s="24">
        <v>9597790.0800000001</v>
      </c>
      <c r="H21" s="24">
        <v>4660904</v>
      </c>
      <c r="I21" s="24">
        <v>4936886.08</v>
      </c>
      <c r="J21" s="32"/>
      <c r="K21" s="32"/>
      <c r="L21" s="28" t="s">
        <v>67</v>
      </c>
      <c r="M21" s="28" t="s">
        <v>90</v>
      </c>
      <c r="N21" s="28" t="s">
        <v>81</v>
      </c>
      <c r="O21" s="28" t="s">
        <v>126</v>
      </c>
    </row>
    <row r="22" spans="1:15" ht="28.35" customHeight="1">
      <c r="A22" s="22" t="s">
        <v>130</v>
      </c>
      <c r="B22" s="22" t="s">
        <v>131</v>
      </c>
      <c r="C22" s="22" t="s">
        <v>132</v>
      </c>
      <c r="D22" s="22" t="s">
        <v>133</v>
      </c>
      <c r="E22" s="29" t="s">
        <v>134</v>
      </c>
      <c r="F22" s="22" t="s">
        <v>135</v>
      </c>
      <c r="G22" s="24">
        <v>253992620</v>
      </c>
      <c r="H22" s="24">
        <v>15000000</v>
      </c>
      <c r="I22" s="24">
        <v>238992620</v>
      </c>
      <c r="J22" s="32"/>
      <c r="K22" s="32"/>
      <c r="L22" s="28" t="s">
        <v>50</v>
      </c>
      <c r="M22" s="28" t="s">
        <v>50</v>
      </c>
      <c r="N22" s="28" t="s">
        <v>50</v>
      </c>
      <c r="O22" s="28" t="s">
        <v>126</v>
      </c>
    </row>
    <row r="23" spans="1:15" ht="28.35" customHeight="1">
      <c r="A23" s="22" t="s">
        <v>136</v>
      </c>
      <c r="B23" s="22" t="s">
        <v>137</v>
      </c>
      <c r="C23" s="22" t="s">
        <v>123</v>
      </c>
      <c r="D23" s="22" t="s">
        <v>124</v>
      </c>
      <c r="E23" s="29" t="s">
        <v>138</v>
      </c>
      <c r="F23" s="22" t="s">
        <v>139</v>
      </c>
      <c r="G23" s="24">
        <v>5800000</v>
      </c>
      <c r="H23" s="24">
        <v>5000000</v>
      </c>
      <c r="I23" s="24">
        <v>800000</v>
      </c>
      <c r="J23" s="32"/>
      <c r="K23" s="32"/>
      <c r="L23" s="28" t="s">
        <v>67</v>
      </c>
      <c r="M23" s="28" t="s">
        <v>51</v>
      </c>
      <c r="N23" s="28" t="s">
        <v>51</v>
      </c>
      <c r="O23" s="28" t="s">
        <v>140</v>
      </c>
    </row>
    <row r="24" spans="1:15" ht="28.35" customHeight="1">
      <c r="A24" s="22" t="s">
        <v>141</v>
      </c>
      <c r="B24" s="22" t="s">
        <v>137</v>
      </c>
      <c r="C24" s="22" t="s">
        <v>142</v>
      </c>
      <c r="D24" s="22" t="s">
        <v>143</v>
      </c>
      <c r="E24" s="29" t="s">
        <v>144</v>
      </c>
      <c r="F24" s="22" t="s">
        <v>145</v>
      </c>
      <c r="G24" s="24">
        <v>3390560</v>
      </c>
      <c r="H24" s="24">
        <v>596120</v>
      </c>
      <c r="I24" s="24">
        <v>2794440</v>
      </c>
      <c r="J24" s="32"/>
      <c r="K24" s="32"/>
      <c r="L24" s="28" t="s">
        <v>56</v>
      </c>
      <c r="M24" s="28" t="s">
        <v>56</v>
      </c>
      <c r="N24" s="28" t="s">
        <v>56</v>
      </c>
      <c r="O24" s="28" t="s">
        <v>57</v>
      </c>
    </row>
    <row r="25" spans="1:15" ht="28.35" customHeight="1">
      <c r="A25" s="22" t="s">
        <v>146</v>
      </c>
      <c r="B25" s="22" t="s">
        <v>137</v>
      </c>
      <c r="C25" s="22" t="s">
        <v>142</v>
      </c>
      <c r="D25" s="22" t="s">
        <v>143</v>
      </c>
      <c r="E25" s="29" t="s">
        <v>147</v>
      </c>
      <c r="F25" s="22" t="s">
        <v>148</v>
      </c>
      <c r="G25" s="24">
        <v>1669566</v>
      </c>
      <c r="H25" s="24">
        <v>669566</v>
      </c>
      <c r="I25" s="24">
        <v>1000000</v>
      </c>
      <c r="J25" s="32"/>
      <c r="K25" s="32"/>
      <c r="L25" s="28" t="s">
        <v>56</v>
      </c>
      <c r="M25" s="28" t="s">
        <v>56</v>
      </c>
      <c r="N25" s="28" t="s">
        <v>56</v>
      </c>
      <c r="O25" s="28" t="s">
        <v>57</v>
      </c>
    </row>
    <row r="26" spans="1:15" ht="28.35" customHeight="1">
      <c r="A26" s="22" t="s">
        <v>149</v>
      </c>
      <c r="B26" s="22" t="s">
        <v>150</v>
      </c>
      <c r="C26" s="22" t="s">
        <v>151</v>
      </c>
      <c r="D26" s="22" t="s">
        <v>152</v>
      </c>
      <c r="E26" s="23" t="s">
        <v>153</v>
      </c>
      <c r="F26" s="22" t="s">
        <v>154</v>
      </c>
      <c r="G26" s="24">
        <v>7500000</v>
      </c>
      <c r="H26" s="24">
        <v>7500000</v>
      </c>
      <c r="I26" s="24"/>
      <c r="J26" s="32"/>
      <c r="K26" s="32"/>
      <c r="L26" s="28" t="s">
        <v>67</v>
      </c>
      <c r="M26" s="28" t="s">
        <v>69</v>
      </c>
      <c r="N26" s="28" t="s">
        <v>74</v>
      </c>
      <c r="O26" s="28" t="s">
        <v>155</v>
      </c>
    </row>
    <row r="27" spans="1:15" ht="28.35" customHeight="1">
      <c r="A27" s="22" t="s">
        <v>156</v>
      </c>
      <c r="B27" s="22" t="s">
        <v>157</v>
      </c>
      <c r="C27" s="22" t="s">
        <v>151</v>
      </c>
      <c r="D27" s="22" t="s">
        <v>152</v>
      </c>
      <c r="E27" s="29" t="s">
        <v>158</v>
      </c>
      <c r="F27" s="22" t="s">
        <v>159</v>
      </c>
      <c r="G27" s="24">
        <v>808672.4</v>
      </c>
      <c r="H27" s="24">
        <v>808672.4</v>
      </c>
      <c r="I27" s="24"/>
      <c r="J27" s="32"/>
      <c r="K27" s="32"/>
      <c r="L27" s="28" t="s">
        <v>67</v>
      </c>
      <c r="M27" s="28" t="s">
        <v>67</v>
      </c>
      <c r="N27" s="28" t="s">
        <v>68</v>
      </c>
      <c r="O27" s="28" t="s">
        <v>81</v>
      </c>
    </row>
    <row r="28" spans="1:15" ht="28.35" customHeight="1">
      <c r="A28" s="22" t="s">
        <v>160</v>
      </c>
      <c r="B28" s="22" t="s">
        <v>161</v>
      </c>
      <c r="C28" s="22" t="s">
        <v>123</v>
      </c>
      <c r="D28" s="22" t="s">
        <v>124</v>
      </c>
      <c r="E28" s="29" t="s">
        <v>162</v>
      </c>
      <c r="F28" s="22" t="s">
        <v>163</v>
      </c>
      <c r="G28" s="24">
        <v>140000</v>
      </c>
      <c r="H28" s="24">
        <v>140000</v>
      </c>
      <c r="I28" s="24"/>
      <c r="J28" s="32"/>
      <c r="K28" s="32"/>
      <c r="L28" s="28" t="s">
        <v>68</v>
      </c>
      <c r="M28" s="28" t="s">
        <v>57</v>
      </c>
      <c r="N28" s="28" t="s">
        <v>57</v>
      </c>
      <c r="O28" s="28" t="s">
        <v>90</v>
      </c>
    </row>
    <row r="29" spans="1:15" ht="28.35" customHeight="1">
      <c r="A29" s="22" t="s">
        <v>164</v>
      </c>
      <c r="B29" s="22" t="s">
        <v>165</v>
      </c>
      <c r="C29" s="22" t="s">
        <v>123</v>
      </c>
      <c r="D29" s="22" t="s">
        <v>124</v>
      </c>
      <c r="E29" s="29" t="s">
        <v>166</v>
      </c>
      <c r="F29" s="22" t="s">
        <v>167</v>
      </c>
      <c r="G29" s="24">
        <v>135000</v>
      </c>
      <c r="H29" s="24">
        <v>135000</v>
      </c>
      <c r="I29" s="24"/>
      <c r="J29" s="32"/>
      <c r="K29" s="32"/>
      <c r="L29" s="28" t="s">
        <v>68</v>
      </c>
      <c r="M29" s="28" t="s">
        <v>68</v>
      </c>
      <c r="N29" s="28" t="s">
        <v>68</v>
      </c>
      <c r="O29" s="28" t="s">
        <v>57</v>
      </c>
    </row>
    <row r="30" spans="1:15" ht="28.35" customHeight="1">
      <c r="A30" s="22" t="s">
        <v>168</v>
      </c>
      <c r="B30" s="22" t="s">
        <v>62</v>
      </c>
      <c r="C30" s="22" t="s">
        <v>151</v>
      </c>
      <c r="D30" s="22" t="s">
        <v>152</v>
      </c>
      <c r="E30" s="29" t="s">
        <v>169</v>
      </c>
      <c r="F30" s="22" t="s">
        <v>170</v>
      </c>
      <c r="G30" s="24">
        <v>1720000</v>
      </c>
      <c r="H30" s="24">
        <v>1335800</v>
      </c>
      <c r="I30" s="24">
        <v>384200</v>
      </c>
      <c r="J30" s="32"/>
      <c r="K30" s="32"/>
      <c r="L30" s="28" t="s">
        <v>67</v>
      </c>
      <c r="M30" s="28" t="s">
        <v>68</v>
      </c>
      <c r="N30" s="28" t="s">
        <v>68</v>
      </c>
      <c r="O30" s="28" t="s">
        <v>81</v>
      </c>
    </row>
    <row r="31" spans="1:15" ht="28.35" customHeight="1">
      <c r="A31" s="22" t="s">
        <v>171</v>
      </c>
      <c r="B31" s="22" t="s">
        <v>172</v>
      </c>
      <c r="C31" s="22" t="s">
        <v>123</v>
      </c>
      <c r="D31" s="22" t="s">
        <v>124</v>
      </c>
      <c r="E31" s="29" t="s">
        <v>173</v>
      </c>
      <c r="F31" s="22" t="s">
        <v>174</v>
      </c>
      <c r="G31" s="24">
        <v>1000000</v>
      </c>
      <c r="H31" s="24">
        <v>1000000</v>
      </c>
      <c r="I31" s="24"/>
      <c r="J31" s="32"/>
      <c r="K31" s="32"/>
      <c r="L31" s="28" t="s">
        <v>67</v>
      </c>
      <c r="M31" s="28" t="s">
        <v>68</v>
      </c>
      <c r="N31" s="28" t="s">
        <v>57</v>
      </c>
      <c r="O31" s="28" t="s">
        <v>74</v>
      </c>
    </row>
    <row r="32" spans="1:15" ht="28.35" customHeight="1">
      <c r="A32" s="22" t="s">
        <v>175</v>
      </c>
      <c r="B32" s="22" t="s">
        <v>176</v>
      </c>
      <c r="C32" s="22" t="s">
        <v>177</v>
      </c>
      <c r="D32" s="22" t="s">
        <v>178</v>
      </c>
      <c r="E32" s="29" t="s">
        <v>179</v>
      </c>
      <c r="F32" s="22" t="s">
        <v>180</v>
      </c>
      <c r="G32" s="24">
        <v>2700000</v>
      </c>
      <c r="H32" s="24">
        <v>1000000</v>
      </c>
      <c r="I32" s="24">
        <v>1700000</v>
      </c>
      <c r="J32" s="32"/>
      <c r="K32" s="32"/>
      <c r="L32" s="28" t="s">
        <v>67</v>
      </c>
      <c r="M32" s="28" t="s">
        <v>68</v>
      </c>
      <c r="N32" s="28" t="s">
        <v>68</v>
      </c>
      <c r="O32" s="28" t="s">
        <v>69</v>
      </c>
    </row>
    <row r="33" spans="1:15" ht="28.35" customHeight="1">
      <c r="A33" s="22" t="s">
        <v>181</v>
      </c>
      <c r="B33" s="22" t="s">
        <v>150</v>
      </c>
      <c r="C33" s="22" t="s">
        <v>46</v>
      </c>
      <c r="D33" s="22" t="s">
        <v>182</v>
      </c>
      <c r="E33" s="29" t="s">
        <v>183</v>
      </c>
      <c r="F33" s="22" t="s">
        <v>184</v>
      </c>
      <c r="G33" s="24">
        <v>227267305.44</v>
      </c>
      <c r="H33" s="24">
        <v>113000000</v>
      </c>
      <c r="I33" s="24">
        <v>114267305.44</v>
      </c>
      <c r="J33" s="32"/>
      <c r="K33" s="32"/>
      <c r="L33" s="28" t="s">
        <v>56</v>
      </c>
      <c r="M33" s="28" t="s">
        <v>90</v>
      </c>
      <c r="N33" s="28" t="s">
        <v>90</v>
      </c>
      <c r="O33" s="28" t="s">
        <v>52</v>
      </c>
    </row>
    <row r="34" spans="1:15" ht="28.35" customHeight="1">
      <c r="A34" s="22" t="s">
        <v>185</v>
      </c>
      <c r="B34" s="22" t="s">
        <v>150</v>
      </c>
      <c r="C34" s="22" t="s">
        <v>46</v>
      </c>
      <c r="D34" s="22" t="s">
        <v>47</v>
      </c>
      <c r="E34" s="23" t="s">
        <v>186</v>
      </c>
      <c r="F34" s="22" t="s">
        <v>187</v>
      </c>
      <c r="G34" s="24">
        <v>8000000</v>
      </c>
      <c r="H34" s="24">
        <v>8000000</v>
      </c>
      <c r="I34" s="24"/>
      <c r="J34" s="32"/>
      <c r="K34" s="32"/>
      <c r="L34" s="28" t="s">
        <v>56</v>
      </c>
      <c r="M34" s="28" t="s">
        <v>69</v>
      </c>
      <c r="N34" s="28" t="s">
        <v>74</v>
      </c>
      <c r="O34" s="28" t="s">
        <v>188</v>
      </c>
    </row>
    <row r="35" spans="1:15" ht="28.35" customHeight="1">
      <c r="A35" s="22" t="s">
        <v>189</v>
      </c>
      <c r="B35" s="22" t="s">
        <v>45</v>
      </c>
      <c r="C35" s="22" t="s">
        <v>190</v>
      </c>
      <c r="D35" s="22" t="s">
        <v>191</v>
      </c>
      <c r="E35" s="23"/>
      <c r="F35" s="22" t="s">
        <v>192</v>
      </c>
      <c r="G35" s="24">
        <v>8000000</v>
      </c>
      <c r="H35" s="24">
        <v>8000000</v>
      </c>
      <c r="I35" s="24"/>
      <c r="J35" s="32"/>
      <c r="K35" s="32"/>
      <c r="L35" s="28" t="s">
        <v>67</v>
      </c>
      <c r="M35" s="28" t="s">
        <v>188</v>
      </c>
      <c r="N35" s="28" t="s">
        <v>68</v>
      </c>
      <c r="O35" s="28" t="s">
        <v>193</v>
      </c>
    </row>
    <row r="36" spans="1:15" ht="28.35" customHeight="1">
      <c r="A36" s="22" t="s">
        <v>194</v>
      </c>
      <c r="B36" s="22" t="s">
        <v>195</v>
      </c>
      <c r="C36" s="22" t="s">
        <v>123</v>
      </c>
      <c r="D36" s="22" t="s">
        <v>124</v>
      </c>
      <c r="E36" s="29"/>
      <c r="F36" s="22" t="s">
        <v>196</v>
      </c>
      <c r="G36" s="24">
        <v>29500000</v>
      </c>
      <c r="H36" s="24">
        <v>10000000</v>
      </c>
      <c r="I36" s="24">
        <v>19500000</v>
      </c>
      <c r="J36" s="32" t="s">
        <v>56</v>
      </c>
      <c r="K36" s="32" t="s">
        <v>67</v>
      </c>
      <c r="L36" s="28" t="s">
        <v>67</v>
      </c>
      <c r="M36" s="28" t="s">
        <v>51</v>
      </c>
      <c r="N36" s="28" t="s">
        <v>57</v>
      </c>
      <c r="O36" s="28" t="s">
        <v>52</v>
      </c>
    </row>
    <row r="37" spans="1:15" ht="28.35" customHeight="1">
      <c r="A37" s="22" t="s">
        <v>197</v>
      </c>
      <c r="B37" s="22" t="s">
        <v>198</v>
      </c>
      <c r="C37" s="22" t="s">
        <v>63</v>
      </c>
      <c r="D37" s="22" t="s">
        <v>64</v>
      </c>
      <c r="E37" s="29" t="s">
        <v>199</v>
      </c>
      <c r="F37" s="22" t="s">
        <v>200</v>
      </c>
      <c r="G37" s="24">
        <v>4200000</v>
      </c>
      <c r="H37" s="24">
        <v>4200000</v>
      </c>
      <c r="I37" s="24"/>
      <c r="J37" s="32"/>
      <c r="K37" s="32"/>
      <c r="L37" s="28" t="s">
        <v>56</v>
      </c>
      <c r="M37" s="28" t="s">
        <v>57</v>
      </c>
      <c r="N37" s="28" t="s">
        <v>57</v>
      </c>
      <c r="O37" s="28" t="s">
        <v>81</v>
      </c>
    </row>
    <row r="38" spans="1:15" ht="28.35" customHeight="1">
      <c r="A38" s="22" t="s">
        <v>201</v>
      </c>
      <c r="B38" s="22" t="s">
        <v>45</v>
      </c>
      <c r="C38" s="22" t="s">
        <v>46</v>
      </c>
      <c r="D38" s="22" t="s">
        <v>47</v>
      </c>
      <c r="E38" s="29" t="s">
        <v>202</v>
      </c>
      <c r="F38" s="22" t="s">
        <v>203</v>
      </c>
      <c r="G38" s="24">
        <v>14000000</v>
      </c>
      <c r="H38" s="24">
        <v>14000000</v>
      </c>
      <c r="I38" s="24"/>
      <c r="J38" s="32"/>
      <c r="K38" s="32"/>
      <c r="L38" s="28" t="s">
        <v>68</v>
      </c>
      <c r="M38" s="28" t="s">
        <v>74</v>
      </c>
      <c r="N38" s="28" t="s">
        <v>74</v>
      </c>
      <c r="O38" s="28" t="s">
        <v>188</v>
      </c>
    </row>
    <row r="39" spans="1:15" ht="28.35" customHeight="1">
      <c r="A39" s="22" t="s">
        <v>204</v>
      </c>
      <c r="B39" s="22" t="s">
        <v>205</v>
      </c>
      <c r="C39" s="22" t="s">
        <v>142</v>
      </c>
      <c r="D39" s="22" t="s">
        <v>206</v>
      </c>
      <c r="E39" s="23" t="s">
        <v>207</v>
      </c>
      <c r="F39" s="22" t="s">
        <v>208</v>
      </c>
      <c r="G39" s="24">
        <v>6000000</v>
      </c>
      <c r="H39" s="24">
        <v>6000000</v>
      </c>
      <c r="I39" s="24"/>
      <c r="J39" s="32" t="s">
        <v>56</v>
      </c>
      <c r="K39" s="33" t="s">
        <v>140</v>
      </c>
      <c r="L39" s="28" t="s">
        <v>56</v>
      </c>
      <c r="M39" s="28" t="s">
        <v>57</v>
      </c>
      <c r="N39" s="28" t="s">
        <v>57</v>
      </c>
      <c r="O39" s="34" t="s">
        <v>140</v>
      </c>
    </row>
    <row r="40" spans="1:15" ht="28.35" customHeight="1">
      <c r="A40" s="22" t="s">
        <v>209</v>
      </c>
      <c r="B40" s="22" t="s">
        <v>210</v>
      </c>
      <c r="C40" s="22" t="s">
        <v>151</v>
      </c>
      <c r="D40" s="22" t="s">
        <v>211</v>
      </c>
      <c r="E40" s="23" t="s">
        <v>212</v>
      </c>
      <c r="F40" s="22" t="s">
        <v>213</v>
      </c>
      <c r="G40" s="24">
        <v>1250000</v>
      </c>
      <c r="H40" s="24">
        <v>1250000</v>
      </c>
      <c r="I40" s="24"/>
      <c r="J40" s="32"/>
      <c r="K40" s="32"/>
      <c r="L40" s="28" t="s">
        <v>56</v>
      </c>
      <c r="M40" s="28" t="s">
        <v>57</v>
      </c>
      <c r="N40" s="28" t="s">
        <v>90</v>
      </c>
      <c r="O40" s="28" t="s">
        <v>74</v>
      </c>
    </row>
    <row r="41" spans="1:15" ht="28.35" customHeight="1">
      <c r="A41" s="22" t="s">
        <v>214</v>
      </c>
      <c r="B41" s="22" t="s">
        <v>215</v>
      </c>
      <c r="C41" s="22" t="s">
        <v>132</v>
      </c>
      <c r="D41" s="22" t="s">
        <v>216</v>
      </c>
      <c r="E41" s="23" t="s">
        <v>217</v>
      </c>
      <c r="F41" s="22" t="s">
        <v>218</v>
      </c>
      <c r="G41" s="24">
        <v>895000</v>
      </c>
      <c r="H41" s="24">
        <v>700000</v>
      </c>
      <c r="I41" s="24">
        <v>195000</v>
      </c>
      <c r="J41" s="32"/>
      <c r="K41" s="32"/>
      <c r="L41" s="28" t="s">
        <v>67</v>
      </c>
      <c r="M41" s="28" t="s">
        <v>57</v>
      </c>
      <c r="N41" s="28" t="s">
        <v>57</v>
      </c>
      <c r="O41" s="28" t="s">
        <v>81</v>
      </c>
    </row>
    <row r="42" spans="1:15" ht="28.35" customHeight="1">
      <c r="A42" s="22" t="s">
        <v>219</v>
      </c>
      <c r="B42" s="22" t="s">
        <v>220</v>
      </c>
      <c r="C42" s="22" t="s">
        <v>151</v>
      </c>
      <c r="D42" s="22" t="s">
        <v>152</v>
      </c>
      <c r="E42" s="23" t="s">
        <v>221</v>
      </c>
      <c r="F42" s="22" t="s">
        <v>222</v>
      </c>
      <c r="G42" s="24">
        <v>1457980.3</v>
      </c>
      <c r="H42" s="24">
        <v>1000000</v>
      </c>
      <c r="I42" s="24">
        <v>457980.3</v>
      </c>
      <c r="J42" s="32"/>
      <c r="K42" s="32"/>
      <c r="L42" s="28" t="s">
        <v>67</v>
      </c>
      <c r="M42" s="34" t="s">
        <v>57</v>
      </c>
      <c r="N42" s="34" t="s">
        <v>90</v>
      </c>
      <c r="O42" s="28" t="s">
        <v>140</v>
      </c>
    </row>
    <row r="43" spans="1:15" ht="28.35" customHeight="1">
      <c r="A43" s="22" t="s">
        <v>223</v>
      </c>
      <c r="B43" s="22" t="s">
        <v>224</v>
      </c>
      <c r="C43" s="22" t="s">
        <v>151</v>
      </c>
      <c r="D43" s="22" t="s">
        <v>152</v>
      </c>
      <c r="E43" s="23" t="s">
        <v>225</v>
      </c>
      <c r="F43" s="22" t="s">
        <v>226</v>
      </c>
      <c r="G43" s="24">
        <v>1149950</v>
      </c>
      <c r="H43" s="24">
        <v>1149950</v>
      </c>
      <c r="I43" s="24"/>
      <c r="J43" s="32"/>
      <c r="K43" s="32"/>
      <c r="L43" s="28" t="s">
        <v>67</v>
      </c>
      <c r="M43" s="28" t="s">
        <v>90</v>
      </c>
      <c r="N43" s="28" t="s">
        <v>90</v>
      </c>
      <c r="O43" s="28" t="s">
        <v>126</v>
      </c>
    </row>
    <row r="44" spans="1:15" ht="28.35" customHeight="1">
      <c r="A44" s="22" t="s">
        <v>227</v>
      </c>
      <c r="B44" s="22" t="s">
        <v>228</v>
      </c>
      <c r="C44" s="22" t="s">
        <v>46</v>
      </c>
      <c r="D44" s="22" t="s">
        <v>47</v>
      </c>
      <c r="E44" s="23" t="s">
        <v>229</v>
      </c>
      <c r="F44" s="22" t="s">
        <v>230</v>
      </c>
      <c r="G44" s="24">
        <v>2200000</v>
      </c>
      <c r="H44" s="24">
        <v>2200000</v>
      </c>
      <c r="I44" s="24"/>
      <c r="J44" s="32"/>
      <c r="K44" s="32"/>
      <c r="L44" s="28" t="s">
        <v>67</v>
      </c>
      <c r="M44" s="28" t="s">
        <v>51</v>
      </c>
      <c r="N44" s="28" t="s">
        <v>51</v>
      </c>
      <c r="O44" s="28" t="s">
        <v>74</v>
      </c>
    </row>
    <row r="45" spans="1:15" ht="28.35" customHeight="1">
      <c r="A45" s="22" t="s">
        <v>231</v>
      </c>
      <c r="B45" s="22" t="s">
        <v>232</v>
      </c>
      <c r="C45" s="22" t="s">
        <v>46</v>
      </c>
      <c r="D45" s="22" t="s">
        <v>47</v>
      </c>
      <c r="E45" s="29" t="s">
        <v>233</v>
      </c>
      <c r="F45" s="22" t="s">
        <v>234</v>
      </c>
      <c r="G45" s="24">
        <v>800000</v>
      </c>
      <c r="H45" s="24">
        <v>800000</v>
      </c>
      <c r="I45" s="24"/>
      <c r="J45" s="32"/>
      <c r="K45" s="32"/>
      <c r="L45" s="28" t="s">
        <v>56</v>
      </c>
      <c r="M45" s="28" t="s">
        <v>68</v>
      </c>
      <c r="N45" s="28" t="s">
        <v>68</v>
      </c>
      <c r="O45" s="28" t="s">
        <v>51</v>
      </c>
    </row>
    <row r="46" spans="1:15" ht="28.35" customHeight="1">
      <c r="A46" s="22" t="s">
        <v>235</v>
      </c>
      <c r="B46" s="22" t="s">
        <v>236</v>
      </c>
      <c r="C46" s="22" t="s">
        <v>46</v>
      </c>
      <c r="D46" s="22" t="s">
        <v>47</v>
      </c>
      <c r="E46" s="29" t="s">
        <v>237</v>
      </c>
      <c r="F46" s="22" t="s">
        <v>238</v>
      </c>
      <c r="G46" s="24">
        <v>295000</v>
      </c>
      <c r="H46" s="24">
        <v>295000</v>
      </c>
      <c r="I46" s="24"/>
      <c r="J46" s="32"/>
      <c r="K46" s="32"/>
      <c r="L46" s="28" t="s">
        <v>50</v>
      </c>
      <c r="M46" s="28" t="s">
        <v>68</v>
      </c>
      <c r="N46" s="28" t="s">
        <v>68</v>
      </c>
      <c r="O46" s="28" t="s">
        <v>57</v>
      </c>
    </row>
    <row r="47" spans="1:15" ht="28.35" customHeight="1">
      <c r="A47" s="22" t="s">
        <v>239</v>
      </c>
      <c r="B47" s="22" t="s">
        <v>228</v>
      </c>
      <c r="C47" s="22" t="s">
        <v>46</v>
      </c>
      <c r="D47" s="22" t="s">
        <v>47</v>
      </c>
      <c r="E47" s="29" t="s">
        <v>240</v>
      </c>
      <c r="F47" s="22" t="s">
        <v>241</v>
      </c>
      <c r="G47" s="24">
        <v>1000000</v>
      </c>
      <c r="H47" s="24">
        <v>1000000</v>
      </c>
      <c r="I47" s="24"/>
      <c r="J47" s="32"/>
      <c r="K47" s="32"/>
      <c r="L47" s="28" t="s">
        <v>67</v>
      </c>
      <c r="M47" s="28" t="s">
        <v>51</v>
      </c>
      <c r="N47" s="28" t="s">
        <v>51</v>
      </c>
      <c r="O47" s="28" t="s">
        <v>74</v>
      </c>
    </row>
    <row r="48" spans="1:15" ht="28.35" customHeight="1">
      <c r="A48" s="22" t="s">
        <v>242</v>
      </c>
      <c r="B48" s="22" t="s">
        <v>215</v>
      </c>
      <c r="C48" s="22" t="s">
        <v>132</v>
      </c>
      <c r="D48" s="22" t="s">
        <v>216</v>
      </c>
      <c r="E48" s="29" t="s">
        <v>243</v>
      </c>
      <c r="F48" s="22" t="s">
        <v>244</v>
      </c>
      <c r="G48" s="24">
        <v>16220000</v>
      </c>
      <c r="H48" s="24">
        <v>15000000</v>
      </c>
      <c r="I48" s="24">
        <v>1220000</v>
      </c>
      <c r="J48" s="32"/>
      <c r="K48" s="32"/>
      <c r="L48" s="28" t="s">
        <v>68</v>
      </c>
      <c r="M48" s="28" t="s">
        <v>90</v>
      </c>
      <c r="N48" s="28" t="s">
        <v>90</v>
      </c>
      <c r="O48" s="28" t="s">
        <v>245</v>
      </c>
    </row>
    <row r="49" spans="1:15" ht="28.35" customHeight="1">
      <c r="A49" s="22" t="s">
        <v>246</v>
      </c>
      <c r="B49" s="22" t="s">
        <v>247</v>
      </c>
      <c r="C49" s="22" t="s">
        <v>132</v>
      </c>
      <c r="D49" s="22" t="s">
        <v>216</v>
      </c>
      <c r="E49" s="29" t="s">
        <v>248</v>
      </c>
      <c r="F49" s="22" t="s">
        <v>249</v>
      </c>
      <c r="G49" s="24">
        <v>720000</v>
      </c>
      <c r="H49" s="24">
        <v>720000</v>
      </c>
      <c r="I49" s="24"/>
      <c r="J49" s="32"/>
      <c r="K49" s="32"/>
      <c r="L49" s="28" t="s">
        <v>56</v>
      </c>
      <c r="M49" s="28" t="s">
        <v>68</v>
      </c>
      <c r="N49" s="28" t="s">
        <v>68</v>
      </c>
      <c r="O49" s="28" t="s">
        <v>57</v>
      </c>
    </row>
    <row r="50" spans="1:15" ht="28.35" customHeight="1">
      <c r="A50" s="22" t="s">
        <v>250</v>
      </c>
      <c r="B50" s="22" t="s">
        <v>251</v>
      </c>
      <c r="C50" s="22" t="s">
        <v>63</v>
      </c>
      <c r="D50" s="22" t="s">
        <v>64</v>
      </c>
      <c r="E50" s="29" t="s">
        <v>252</v>
      </c>
      <c r="F50" s="22" t="s">
        <v>253</v>
      </c>
      <c r="G50" s="24">
        <v>840000</v>
      </c>
      <c r="H50" s="24">
        <v>840000</v>
      </c>
      <c r="I50" s="24"/>
      <c r="J50" s="32"/>
      <c r="K50" s="32"/>
      <c r="L50" s="28" t="s">
        <v>50</v>
      </c>
      <c r="M50" s="28" t="s">
        <v>68</v>
      </c>
      <c r="N50" s="28" t="s">
        <v>68</v>
      </c>
      <c r="O50" s="28" t="s">
        <v>51</v>
      </c>
    </row>
    <row r="51" spans="1:15" ht="28.35" customHeight="1">
      <c r="A51" s="22" t="s">
        <v>254</v>
      </c>
      <c r="B51" s="22" t="s">
        <v>255</v>
      </c>
      <c r="C51" s="22" t="s">
        <v>63</v>
      </c>
      <c r="D51" s="22" t="s">
        <v>64</v>
      </c>
      <c r="E51" s="23" t="s">
        <v>256</v>
      </c>
      <c r="F51" s="22" t="s">
        <v>257</v>
      </c>
      <c r="G51" s="24">
        <v>4750000</v>
      </c>
      <c r="H51" s="24">
        <v>4750000</v>
      </c>
      <c r="I51" s="24"/>
      <c r="J51" s="32"/>
      <c r="K51" s="32"/>
      <c r="L51" s="28" t="s">
        <v>68</v>
      </c>
      <c r="M51" s="28" t="s">
        <v>57</v>
      </c>
      <c r="N51" s="28" t="s">
        <v>57</v>
      </c>
      <c r="O51" s="28" t="s">
        <v>69</v>
      </c>
    </row>
    <row r="52" spans="1:15" ht="28.35" customHeight="1">
      <c r="A52" s="22" t="s">
        <v>258</v>
      </c>
      <c r="B52" s="22" t="s">
        <v>259</v>
      </c>
      <c r="C52" s="22" t="s">
        <v>46</v>
      </c>
      <c r="D52" s="22" t="s">
        <v>47</v>
      </c>
      <c r="E52" s="29" t="s">
        <v>260</v>
      </c>
      <c r="F52" s="22" t="s">
        <v>261</v>
      </c>
      <c r="G52" s="24">
        <v>3500000</v>
      </c>
      <c r="H52" s="24">
        <v>3000000</v>
      </c>
      <c r="I52" s="24">
        <v>500000</v>
      </c>
      <c r="J52" s="32" t="s">
        <v>50</v>
      </c>
      <c r="K52" s="32" t="s">
        <v>56</v>
      </c>
      <c r="L52" s="28" t="s">
        <v>50</v>
      </c>
      <c r="M52" s="28" t="s">
        <v>68</v>
      </c>
      <c r="N52" s="28" t="s">
        <v>68</v>
      </c>
      <c r="O52" s="28" t="s">
        <v>81</v>
      </c>
    </row>
    <row r="53" spans="1:15" ht="28.35" customHeight="1">
      <c r="A53" s="22" t="s">
        <v>262</v>
      </c>
      <c r="B53" s="22" t="s">
        <v>263</v>
      </c>
      <c r="C53" s="22" t="s">
        <v>46</v>
      </c>
      <c r="D53" s="22" t="s">
        <v>47</v>
      </c>
      <c r="E53" s="23" t="s">
        <v>264</v>
      </c>
      <c r="F53" s="22" t="s">
        <v>265</v>
      </c>
      <c r="G53" s="24">
        <v>1294170.46</v>
      </c>
      <c r="H53" s="24">
        <v>1294170.46</v>
      </c>
      <c r="I53" s="24"/>
      <c r="J53" s="32"/>
      <c r="K53" s="32"/>
      <c r="L53" s="28" t="s">
        <v>67</v>
      </c>
      <c r="M53" s="28" t="s">
        <v>57</v>
      </c>
      <c r="N53" s="28" t="s">
        <v>57</v>
      </c>
      <c r="O53" s="28" t="s">
        <v>81</v>
      </c>
    </row>
    <row r="54" spans="1:15" ht="28.35" customHeight="1">
      <c r="A54" s="22" t="s">
        <v>266</v>
      </c>
      <c r="B54" s="22" t="s">
        <v>267</v>
      </c>
      <c r="C54" s="22" t="s">
        <v>132</v>
      </c>
      <c r="D54" s="22" t="s">
        <v>216</v>
      </c>
      <c r="E54" s="29" t="s">
        <v>268</v>
      </c>
      <c r="F54" s="22" t="s">
        <v>269</v>
      </c>
      <c r="G54" s="24">
        <v>4000000</v>
      </c>
      <c r="H54" s="24">
        <v>4000000</v>
      </c>
      <c r="I54" s="24"/>
      <c r="J54" s="32" t="s">
        <v>56</v>
      </c>
      <c r="K54" s="32" t="s">
        <v>56</v>
      </c>
      <c r="L54" s="28" t="s">
        <v>56</v>
      </c>
      <c r="M54" s="28" t="s">
        <v>140</v>
      </c>
      <c r="N54" s="28" t="s">
        <v>140</v>
      </c>
      <c r="O54" s="28" t="s">
        <v>155</v>
      </c>
    </row>
    <row r="55" spans="1:15" ht="28.35" customHeight="1">
      <c r="A55" s="22" t="s">
        <v>270</v>
      </c>
      <c r="B55" s="22" t="s">
        <v>267</v>
      </c>
      <c r="C55" s="22" t="s">
        <v>123</v>
      </c>
      <c r="D55" s="22" t="s">
        <v>124</v>
      </c>
      <c r="E55" s="29" t="s">
        <v>271</v>
      </c>
      <c r="F55" s="22" t="s">
        <v>272</v>
      </c>
      <c r="G55" s="24">
        <v>4400000</v>
      </c>
      <c r="H55" s="24">
        <v>4400000</v>
      </c>
      <c r="I55" s="24"/>
      <c r="J55" s="32"/>
      <c r="K55" s="32"/>
      <c r="L55" s="28" t="s">
        <v>120</v>
      </c>
      <c r="M55" s="28" t="s">
        <v>68</v>
      </c>
      <c r="N55" s="28" t="s">
        <v>57</v>
      </c>
      <c r="O55" s="28" t="s">
        <v>69</v>
      </c>
    </row>
    <row r="56" spans="1:15" ht="28.35" customHeight="1">
      <c r="A56" s="22" t="s">
        <v>273</v>
      </c>
      <c r="B56" s="22" t="s">
        <v>274</v>
      </c>
      <c r="C56" s="22" t="s">
        <v>46</v>
      </c>
      <c r="D56" s="22" t="s">
        <v>47</v>
      </c>
      <c r="E56" s="23" t="s">
        <v>275</v>
      </c>
      <c r="F56" s="22" t="s">
        <v>276</v>
      </c>
      <c r="G56" s="24">
        <v>21000000</v>
      </c>
      <c r="H56" s="24">
        <v>21000000</v>
      </c>
      <c r="I56" s="24"/>
      <c r="J56" s="32" t="s">
        <v>56</v>
      </c>
      <c r="K56" s="32" t="s">
        <v>67</v>
      </c>
      <c r="L56" s="28" t="s">
        <v>67</v>
      </c>
      <c r="M56" s="28" t="s">
        <v>57</v>
      </c>
      <c r="N56" s="28" t="s">
        <v>57</v>
      </c>
      <c r="O56" s="28" t="s">
        <v>126</v>
      </c>
    </row>
    <row r="57" spans="1:15" ht="28.35" customHeight="1">
      <c r="A57" s="22" t="s">
        <v>277</v>
      </c>
      <c r="B57" s="22" t="s">
        <v>259</v>
      </c>
      <c r="C57" s="22" t="s">
        <v>46</v>
      </c>
      <c r="D57" s="22" t="s">
        <v>47</v>
      </c>
      <c r="E57" s="29" t="s">
        <v>278</v>
      </c>
      <c r="F57" s="22" t="s">
        <v>279</v>
      </c>
      <c r="G57" s="24">
        <v>2960000</v>
      </c>
      <c r="H57" s="24">
        <v>2960000</v>
      </c>
      <c r="I57" s="24"/>
      <c r="J57" s="32"/>
      <c r="K57" s="32"/>
      <c r="L57" s="28" t="s">
        <v>50</v>
      </c>
      <c r="M57" s="28" t="s">
        <v>120</v>
      </c>
      <c r="N57" s="28" t="s">
        <v>120</v>
      </c>
      <c r="O57" s="28" t="s">
        <v>68</v>
      </c>
    </row>
    <row r="58" spans="1:15" ht="28.35" customHeight="1">
      <c r="A58" s="22" t="s">
        <v>280</v>
      </c>
      <c r="B58" s="22" t="s">
        <v>281</v>
      </c>
      <c r="C58" s="22" t="s">
        <v>46</v>
      </c>
      <c r="D58" s="22" t="s">
        <v>282</v>
      </c>
      <c r="E58" s="29" t="s">
        <v>283</v>
      </c>
      <c r="F58" s="22" t="s">
        <v>284</v>
      </c>
      <c r="G58" s="24">
        <v>36168000</v>
      </c>
      <c r="H58" s="24">
        <v>5000000</v>
      </c>
      <c r="I58" s="24">
        <v>31168000</v>
      </c>
      <c r="J58" s="32"/>
      <c r="K58" s="32"/>
      <c r="L58" s="28" t="s">
        <v>67</v>
      </c>
      <c r="M58" s="28" t="s">
        <v>69</v>
      </c>
      <c r="N58" s="28" t="s">
        <v>69</v>
      </c>
      <c r="O58" s="28" t="s">
        <v>188</v>
      </c>
    </row>
    <row r="59" spans="1:15" ht="28.35" customHeight="1">
      <c r="A59" s="22" t="s">
        <v>285</v>
      </c>
      <c r="B59" s="22" t="s">
        <v>286</v>
      </c>
      <c r="C59" s="22" t="s">
        <v>123</v>
      </c>
      <c r="D59" s="22" t="s">
        <v>124</v>
      </c>
      <c r="E59" s="23" t="s">
        <v>287</v>
      </c>
      <c r="F59" s="22" t="s">
        <v>288</v>
      </c>
      <c r="G59" s="24">
        <v>1500000</v>
      </c>
      <c r="H59" s="24">
        <v>1500000</v>
      </c>
      <c r="I59" s="24"/>
      <c r="J59" s="32"/>
      <c r="K59" s="32"/>
      <c r="L59" s="28" t="s">
        <v>56</v>
      </c>
      <c r="M59" s="28" t="s">
        <v>68</v>
      </c>
      <c r="N59" s="28" t="s">
        <v>57</v>
      </c>
      <c r="O59" s="28" t="s">
        <v>69</v>
      </c>
    </row>
    <row r="60" spans="1:15" ht="28.35" customHeight="1">
      <c r="A60" s="22" t="s">
        <v>289</v>
      </c>
      <c r="B60" s="22" t="s">
        <v>263</v>
      </c>
      <c r="C60" s="22" t="s">
        <v>142</v>
      </c>
      <c r="D60" s="22" t="s">
        <v>206</v>
      </c>
      <c r="E60" s="29" t="s">
        <v>290</v>
      </c>
      <c r="F60" s="22" t="s">
        <v>291</v>
      </c>
      <c r="G60" s="24">
        <v>620000</v>
      </c>
      <c r="H60" s="24">
        <v>620000</v>
      </c>
      <c r="I60" s="24"/>
      <c r="J60" s="32" t="s">
        <v>50</v>
      </c>
      <c r="K60" s="32" t="s">
        <v>120</v>
      </c>
      <c r="L60" s="28" t="s">
        <v>67</v>
      </c>
      <c r="M60" s="28" t="s">
        <v>57</v>
      </c>
      <c r="N60" s="28" t="s">
        <v>68</v>
      </c>
      <c r="O60" s="28" t="s">
        <v>51</v>
      </c>
    </row>
    <row r="61" spans="1:15" ht="32.1" customHeight="1">
      <c r="A61" s="22" t="s">
        <v>292</v>
      </c>
      <c r="B61" s="22" t="s">
        <v>45</v>
      </c>
      <c r="C61" s="22" t="s">
        <v>46</v>
      </c>
      <c r="D61" s="22" t="s">
        <v>47</v>
      </c>
      <c r="E61" s="23" t="s">
        <v>293</v>
      </c>
      <c r="F61" s="22" t="s">
        <v>294</v>
      </c>
      <c r="G61" s="24">
        <v>65000000</v>
      </c>
      <c r="H61" s="24">
        <v>65000000</v>
      </c>
      <c r="I61" s="24"/>
      <c r="J61" s="32"/>
      <c r="K61" s="32"/>
      <c r="L61" s="28" t="s">
        <v>56</v>
      </c>
      <c r="M61" s="28" t="s">
        <v>155</v>
      </c>
      <c r="N61" s="28" t="s">
        <v>81</v>
      </c>
      <c r="O61" s="28" t="s">
        <v>193</v>
      </c>
    </row>
    <row r="62" spans="1:15" s="19" customFormat="1" ht="32.1" customHeight="1">
      <c r="A62" s="35"/>
      <c r="B62" s="22" t="s">
        <v>172</v>
      </c>
      <c r="C62" s="22" t="s">
        <v>123</v>
      </c>
      <c r="D62" s="22" t="s">
        <v>124</v>
      </c>
      <c r="E62" s="23" t="s">
        <v>295</v>
      </c>
      <c r="F62" s="22" t="s">
        <v>296</v>
      </c>
      <c r="G62" s="24">
        <v>2000000</v>
      </c>
      <c r="H62" s="24">
        <v>2000000</v>
      </c>
      <c r="I62" s="35"/>
      <c r="J62" s="35"/>
      <c r="K62" s="35"/>
      <c r="L62" s="36" t="s">
        <v>297</v>
      </c>
      <c r="M62" s="36" t="s">
        <v>298</v>
      </c>
      <c r="N62" s="36" t="s">
        <v>299</v>
      </c>
      <c r="O62" s="36" t="s">
        <v>300</v>
      </c>
    </row>
  </sheetData>
  <mergeCells count="13">
    <mergeCell ref="A1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K3"/>
    <mergeCell ref="L3:M3"/>
    <mergeCell ref="N3:O3"/>
  </mergeCells>
  <pageMargins left="0.70833333333333304" right="0.70833333333333304" top="0.74791666666666701" bottom="0.74791666666666701" header="0.51180555555555496" footer="0.51180555555555496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33"/>
  <sheetViews>
    <sheetView topLeftCell="A121" zoomScale="50" zoomScaleNormal="50" workbookViewId="0">
      <selection activeCell="D131" sqref="D131"/>
    </sheetView>
  </sheetViews>
  <sheetFormatPr defaultColWidth="8.42578125" defaultRowHeight="15"/>
  <cols>
    <col min="1" max="1" width="25.140625" customWidth="1"/>
    <col min="2" max="2" width="18.140625" customWidth="1"/>
    <col min="3" max="3" width="18.7109375" customWidth="1"/>
    <col min="4" max="4" width="48.28515625" customWidth="1"/>
    <col min="5" max="5" width="19.85546875" customWidth="1"/>
    <col min="6" max="6" width="18.140625" customWidth="1"/>
    <col min="7" max="7" width="20.7109375" customWidth="1"/>
    <col min="1023" max="1024" width="11.5703125" customWidth="1"/>
  </cols>
  <sheetData>
    <row r="1" spans="1:6" ht="14.45" customHeight="1">
      <c r="A1" s="102" t="s">
        <v>301</v>
      </c>
      <c r="B1" s="102"/>
      <c r="C1" s="102"/>
      <c r="D1" s="102"/>
      <c r="E1" s="102"/>
      <c r="F1" s="102"/>
    </row>
    <row r="2" spans="1:6" ht="28.9" customHeight="1">
      <c r="A2" s="102"/>
      <c r="B2" s="102"/>
      <c r="C2" s="102"/>
      <c r="D2" s="102"/>
      <c r="E2" s="102"/>
      <c r="F2" s="102"/>
    </row>
    <row r="3" spans="1:6" ht="75.95" customHeight="1">
      <c r="A3" s="37" t="s">
        <v>302</v>
      </c>
      <c r="B3" s="37" t="s">
        <v>303</v>
      </c>
      <c r="C3" s="37" t="s">
        <v>34</v>
      </c>
      <c r="D3" s="38" t="s">
        <v>304</v>
      </c>
      <c r="E3" s="37" t="s">
        <v>305</v>
      </c>
      <c r="F3" s="37" t="s">
        <v>306</v>
      </c>
    </row>
    <row r="4" spans="1:6" ht="30">
      <c r="A4" s="39" t="s">
        <v>307</v>
      </c>
      <c r="B4" s="39" t="s">
        <v>308</v>
      </c>
      <c r="C4" s="40" t="s">
        <v>309</v>
      </c>
      <c r="D4" s="41" t="s">
        <v>310</v>
      </c>
      <c r="E4" s="42">
        <v>94080.46</v>
      </c>
      <c r="F4" s="42">
        <v>94080.46</v>
      </c>
    </row>
    <row r="5" spans="1:6" ht="30">
      <c r="A5" s="39" t="s">
        <v>307</v>
      </c>
      <c r="B5" s="39" t="s">
        <v>308</v>
      </c>
      <c r="C5" s="40" t="s">
        <v>311</v>
      </c>
      <c r="D5" s="41" t="s">
        <v>312</v>
      </c>
      <c r="E5" s="42">
        <v>341794.17</v>
      </c>
      <c r="F5" s="42">
        <v>341794.17</v>
      </c>
    </row>
    <row r="6" spans="1:6" ht="30">
      <c r="A6" s="39" t="s">
        <v>307</v>
      </c>
      <c r="B6" s="39" t="s">
        <v>308</v>
      </c>
      <c r="C6" s="40" t="s">
        <v>313</v>
      </c>
      <c r="D6" s="41" t="s">
        <v>314</v>
      </c>
      <c r="E6" s="42">
        <v>366891.85</v>
      </c>
      <c r="F6" s="42">
        <v>366891.85</v>
      </c>
    </row>
    <row r="7" spans="1:6" ht="30">
      <c r="A7" s="39" t="s">
        <v>307</v>
      </c>
      <c r="B7" s="39" t="s">
        <v>308</v>
      </c>
      <c r="C7" s="40" t="s">
        <v>315</v>
      </c>
      <c r="D7" s="41" t="s">
        <v>316</v>
      </c>
      <c r="E7" s="42">
        <v>206434.2</v>
      </c>
      <c r="F7" s="42">
        <v>206434.2</v>
      </c>
    </row>
    <row r="8" spans="1:6" ht="45">
      <c r="A8" s="39" t="s">
        <v>307</v>
      </c>
      <c r="B8" s="39" t="s">
        <v>308</v>
      </c>
      <c r="C8" s="40" t="s">
        <v>317</v>
      </c>
      <c r="D8" s="41" t="s">
        <v>318</v>
      </c>
      <c r="E8" s="42">
        <v>147834.72</v>
      </c>
      <c r="F8" s="42">
        <v>147834.72</v>
      </c>
    </row>
    <row r="9" spans="1:6" ht="30">
      <c r="A9" s="39" t="s">
        <v>307</v>
      </c>
      <c r="B9" s="39" t="s">
        <v>308</v>
      </c>
      <c r="C9" s="40" t="s">
        <v>319</v>
      </c>
      <c r="D9" s="41" t="s">
        <v>320</v>
      </c>
      <c r="E9" s="42">
        <v>350900.24</v>
      </c>
      <c r="F9" s="42">
        <v>350900.24</v>
      </c>
    </row>
    <row r="10" spans="1:6" ht="30">
      <c r="A10" s="39" t="s">
        <v>307</v>
      </c>
      <c r="B10" s="39" t="s">
        <v>308</v>
      </c>
      <c r="C10" s="40" t="s">
        <v>321</v>
      </c>
      <c r="D10" s="41" t="s">
        <v>322</v>
      </c>
      <c r="E10" s="42">
        <v>269517.96000000002</v>
      </c>
      <c r="F10" s="42">
        <v>269517.96000000002</v>
      </c>
    </row>
    <row r="11" spans="1:6" ht="30">
      <c r="A11" s="39" t="s">
        <v>307</v>
      </c>
      <c r="B11" s="39" t="s">
        <v>308</v>
      </c>
      <c r="C11" s="40" t="s">
        <v>323</v>
      </c>
      <c r="D11" s="41" t="s">
        <v>324</v>
      </c>
      <c r="E11" s="42">
        <v>208500.05</v>
      </c>
      <c r="F11" s="42">
        <v>208500.05</v>
      </c>
    </row>
    <row r="12" spans="1:6" ht="45">
      <c r="A12" s="39" t="s">
        <v>307</v>
      </c>
      <c r="B12" s="39" t="s">
        <v>308</v>
      </c>
      <c r="C12" s="40" t="s">
        <v>325</v>
      </c>
      <c r="D12" s="41" t="s">
        <v>326</v>
      </c>
      <c r="E12" s="42">
        <v>273847.77</v>
      </c>
      <c r="F12" s="42">
        <v>273847.77</v>
      </c>
    </row>
    <row r="13" spans="1:6" ht="30">
      <c r="A13" s="39" t="s">
        <v>307</v>
      </c>
      <c r="B13" s="39" t="s">
        <v>308</v>
      </c>
      <c r="C13" s="40" t="s">
        <v>327</v>
      </c>
      <c r="D13" s="41" t="s">
        <v>328</v>
      </c>
      <c r="E13" s="42">
        <v>195099.23</v>
      </c>
      <c r="F13" s="42">
        <v>195099.23</v>
      </c>
    </row>
    <row r="14" spans="1:6" ht="30">
      <c r="A14" s="39" t="s">
        <v>307</v>
      </c>
      <c r="B14" s="39" t="s">
        <v>308</v>
      </c>
      <c r="C14" s="40" t="s">
        <v>329</v>
      </c>
      <c r="D14" s="41" t="s">
        <v>330</v>
      </c>
      <c r="E14" s="42">
        <v>291957.53000000003</v>
      </c>
      <c r="F14" s="42">
        <v>77376.22</v>
      </c>
    </row>
    <row r="15" spans="1:6" ht="30">
      <c r="A15" s="39" t="s">
        <v>307</v>
      </c>
      <c r="B15" s="39" t="s">
        <v>308</v>
      </c>
      <c r="C15" s="40" t="s">
        <v>331</v>
      </c>
      <c r="D15" s="41" t="s">
        <v>332</v>
      </c>
      <c r="E15" s="42">
        <v>49704.480000000003</v>
      </c>
      <c r="F15" s="42">
        <v>49704.480000000003</v>
      </c>
    </row>
    <row r="16" spans="1:6" ht="45">
      <c r="A16" s="39" t="s">
        <v>333</v>
      </c>
      <c r="B16" s="39" t="s">
        <v>334</v>
      </c>
      <c r="C16" s="40" t="s">
        <v>335</v>
      </c>
      <c r="D16" s="41" t="s">
        <v>336</v>
      </c>
      <c r="E16" s="42">
        <v>2900000</v>
      </c>
      <c r="F16" s="42">
        <v>2900000</v>
      </c>
    </row>
    <row r="17" spans="1:6" ht="45">
      <c r="A17" s="39" t="s">
        <v>333</v>
      </c>
      <c r="B17" s="39" t="s">
        <v>334</v>
      </c>
      <c r="C17" s="40" t="s">
        <v>337</v>
      </c>
      <c r="D17" s="41" t="s">
        <v>338</v>
      </c>
      <c r="E17" s="42">
        <v>1150000</v>
      </c>
      <c r="F17" s="42">
        <v>1150000</v>
      </c>
    </row>
    <row r="18" spans="1:6" ht="30">
      <c r="A18" s="39" t="s">
        <v>333</v>
      </c>
      <c r="B18" s="39" t="s">
        <v>339</v>
      </c>
      <c r="C18" s="40" t="s">
        <v>340</v>
      </c>
      <c r="D18" s="41" t="s">
        <v>341</v>
      </c>
      <c r="E18" s="42">
        <v>1480000</v>
      </c>
      <c r="F18" s="42">
        <v>1480000</v>
      </c>
    </row>
    <row r="19" spans="1:6" ht="30">
      <c r="A19" s="39" t="s">
        <v>333</v>
      </c>
      <c r="B19" s="39" t="s">
        <v>334</v>
      </c>
      <c r="C19" s="40" t="s">
        <v>342</v>
      </c>
      <c r="D19" s="41" t="s">
        <v>343</v>
      </c>
      <c r="E19" s="42">
        <v>165000</v>
      </c>
      <c r="F19" s="42">
        <v>165000</v>
      </c>
    </row>
    <row r="20" spans="1:6" ht="30">
      <c r="A20" s="39" t="s">
        <v>344</v>
      </c>
      <c r="B20" s="39" t="s">
        <v>345</v>
      </c>
      <c r="C20" s="40" t="s">
        <v>346</v>
      </c>
      <c r="D20" s="41" t="s">
        <v>347</v>
      </c>
      <c r="E20" s="43">
        <v>1276408</v>
      </c>
      <c r="F20" s="42">
        <v>1276408</v>
      </c>
    </row>
    <row r="21" spans="1:6" ht="30">
      <c r="A21" s="39" t="s">
        <v>344</v>
      </c>
      <c r="B21" s="39" t="s">
        <v>345</v>
      </c>
      <c r="C21" s="40" t="s">
        <v>348</v>
      </c>
      <c r="D21" s="41" t="s">
        <v>349</v>
      </c>
      <c r="E21" s="42">
        <v>240000</v>
      </c>
      <c r="F21" s="42">
        <v>240000</v>
      </c>
    </row>
    <row r="22" spans="1:6" ht="45">
      <c r="A22" s="39" t="s">
        <v>344</v>
      </c>
      <c r="B22" s="39" t="s">
        <v>350</v>
      </c>
      <c r="C22" s="40" t="s">
        <v>351</v>
      </c>
      <c r="D22" s="41" t="s">
        <v>352</v>
      </c>
      <c r="E22" s="42">
        <v>1900000</v>
      </c>
      <c r="F22" s="42">
        <v>1900000</v>
      </c>
    </row>
    <row r="23" spans="1:6" ht="30">
      <c r="A23" s="39" t="s">
        <v>344</v>
      </c>
      <c r="B23" s="39" t="s">
        <v>345</v>
      </c>
      <c r="C23" s="40" t="s">
        <v>353</v>
      </c>
      <c r="D23" s="41" t="s">
        <v>354</v>
      </c>
      <c r="E23" s="42">
        <v>1500000</v>
      </c>
      <c r="F23" s="42">
        <v>1500000</v>
      </c>
    </row>
    <row r="24" spans="1:6" ht="30">
      <c r="A24" s="39" t="s">
        <v>344</v>
      </c>
      <c r="B24" s="39" t="s">
        <v>350</v>
      </c>
      <c r="C24" s="40" t="s">
        <v>355</v>
      </c>
      <c r="D24" s="41" t="s">
        <v>356</v>
      </c>
      <c r="E24" s="42">
        <v>273672</v>
      </c>
      <c r="F24" s="42">
        <v>273672</v>
      </c>
    </row>
    <row r="25" spans="1:6" ht="45">
      <c r="A25" s="39" t="s">
        <v>307</v>
      </c>
      <c r="B25" s="39" t="s">
        <v>357</v>
      </c>
      <c r="C25" s="20" t="s">
        <v>358</v>
      </c>
      <c r="D25" s="41" t="s">
        <v>359</v>
      </c>
      <c r="E25" s="42">
        <v>4017447.04</v>
      </c>
      <c r="F25" s="42">
        <v>4017447.04</v>
      </c>
    </row>
    <row r="26" spans="1:6" ht="45">
      <c r="A26" s="39" t="s">
        <v>307</v>
      </c>
      <c r="B26" s="39" t="s">
        <v>357</v>
      </c>
      <c r="C26" s="39" t="s">
        <v>360</v>
      </c>
      <c r="D26" s="41" t="s">
        <v>361</v>
      </c>
      <c r="E26" s="42">
        <v>226825.36</v>
      </c>
      <c r="F26" s="42">
        <v>226825.36</v>
      </c>
    </row>
    <row r="27" spans="1:6" ht="45">
      <c r="A27" s="39" t="s">
        <v>307</v>
      </c>
      <c r="B27" s="39" t="s">
        <v>357</v>
      </c>
      <c r="C27" s="40" t="s">
        <v>362</v>
      </c>
      <c r="D27" s="41" t="s">
        <v>363</v>
      </c>
      <c r="E27" s="42">
        <v>207423.73</v>
      </c>
      <c r="F27" s="42">
        <v>207423.73</v>
      </c>
    </row>
    <row r="28" spans="1:6" ht="45">
      <c r="A28" s="39" t="s">
        <v>307</v>
      </c>
      <c r="B28" s="39" t="s">
        <v>357</v>
      </c>
      <c r="C28" s="40" t="s">
        <v>364</v>
      </c>
      <c r="D28" s="44" t="s">
        <v>365</v>
      </c>
      <c r="E28" s="42">
        <v>500000</v>
      </c>
      <c r="F28" s="42">
        <v>500000</v>
      </c>
    </row>
    <row r="29" spans="1:6" ht="30">
      <c r="A29" s="39" t="s">
        <v>366</v>
      </c>
      <c r="B29" s="39" t="s">
        <v>367</v>
      </c>
      <c r="C29" s="40" t="s">
        <v>368</v>
      </c>
      <c r="D29" s="41" t="s">
        <v>369</v>
      </c>
      <c r="E29" s="42">
        <v>400000</v>
      </c>
      <c r="F29" s="42">
        <v>400000</v>
      </c>
    </row>
    <row r="30" spans="1:6" ht="30">
      <c r="A30" s="39" t="s">
        <v>344</v>
      </c>
      <c r="B30" s="39" t="s">
        <v>350</v>
      </c>
      <c r="C30" s="40" t="s">
        <v>370</v>
      </c>
      <c r="D30" s="41" t="s">
        <v>371</v>
      </c>
      <c r="E30" s="42">
        <v>340000</v>
      </c>
      <c r="F30" s="42">
        <v>340000</v>
      </c>
    </row>
    <row r="31" spans="1:6" ht="45">
      <c r="A31" s="39" t="s">
        <v>372</v>
      </c>
      <c r="B31" s="39" t="s">
        <v>373</v>
      </c>
      <c r="C31" s="40" t="s">
        <v>374</v>
      </c>
      <c r="D31" s="41" t="s">
        <v>375</v>
      </c>
      <c r="E31" s="42">
        <v>1195000</v>
      </c>
      <c r="F31" s="42">
        <v>1195000</v>
      </c>
    </row>
    <row r="32" spans="1:6" ht="60">
      <c r="A32" s="39" t="s">
        <v>372</v>
      </c>
      <c r="B32" s="39" t="s">
        <v>376</v>
      </c>
      <c r="C32" s="40" t="s">
        <v>377</v>
      </c>
      <c r="D32" s="41" t="s">
        <v>378</v>
      </c>
      <c r="E32" s="42">
        <v>217000</v>
      </c>
      <c r="F32" s="42">
        <v>217000</v>
      </c>
    </row>
    <row r="33" spans="1:6" ht="60">
      <c r="A33" s="39" t="s">
        <v>307</v>
      </c>
      <c r="B33" s="39" t="s">
        <v>379</v>
      </c>
      <c r="C33" s="45" t="s">
        <v>380</v>
      </c>
      <c r="D33" s="41" t="s">
        <v>381</v>
      </c>
      <c r="E33" s="42">
        <v>1354000</v>
      </c>
      <c r="F33" s="42">
        <v>1354000</v>
      </c>
    </row>
    <row r="34" spans="1:6" ht="60">
      <c r="A34" s="39" t="s">
        <v>307</v>
      </c>
      <c r="B34" s="39" t="s">
        <v>379</v>
      </c>
      <c r="C34" s="45" t="s">
        <v>382</v>
      </c>
      <c r="D34" s="41" t="s">
        <v>383</v>
      </c>
      <c r="E34" s="42">
        <v>758000</v>
      </c>
      <c r="F34" s="42">
        <v>758000</v>
      </c>
    </row>
    <row r="35" spans="1:6" ht="30">
      <c r="A35" s="39" t="s">
        <v>366</v>
      </c>
      <c r="B35" s="39" t="s">
        <v>367</v>
      </c>
      <c r="C35" s="46" t="s">
        <v>384</v>
      </c>
      <c r="D35" s="47" t="s">
        <v>385</v>
      </c>
      <c r="E35" s="42">
        <v>335000</v>
      </c>
      <c r="F35" s="42">
        <v>335000</v>
      </c>
    </row>
    <row r="36" spans="1:6" ht="45">
      <c r="A36" s="39" t="s">
        <v>307</v>
      </c>
      <c r="B36" s="39" t="s">
        <v>379</v>
      </c>
      <c r="C36" s="46" t="s">
        <v>386</v>
      </c>
      <c r="D36" s="47" t="s">
        <v>387</v>
      </c>
      <c r="E36" s="42">
        <v>1470000</v>
      </c>
      <c r="F36" s="42">
        <v>1470000</v>
      </c>
    </row>
    <row r="37" spans="1:6" ht="30">
      <c r="A37" s="39" t="s">
        <v>307</v>
      </c>
      <c r="B37" s="39" t="s">
        <v>308</v>
      </c>
      <c r="C37" s="40" t="s">
        <v>388</v>
      </c>
      <c r="D37" s="41" t="s">
        <v>389</v>
      </c>
      <c r="E37" s="42">
        <v>79704.61</v>
      </c>
      <c r="F37" s="42">
        <v>79704.61</v>
      </c>
    </row>
    <row r="38" spans="1:6" ht="30">
      <c r="A38" s="39" t="s">
        <v>307</v>
      </c>
      <c r="B38" s="39" t="s">
        <v>308</v>
      </c>
      <c r="C38" s="48" t="s">
        <v>390</v>
      </c>
      <c r="D38" s="41" t="s">
        <v>391</v>
      </c>
      <c r="E38" s="42">
        <v>130312.69</v>
      </c>
      <c r="F38" s="42">
        <v>130312.69</v>
      </c>
    </row>
    <row r="39" spans="1:6" ht="30">
      <c r="A39" s="39" t="s">
        <v>307</v>
      </c>
      <c r="B39" s="39" t="s">
        <v>308</v>
      </c>
      <c r="C39" s="40" t="s">
        <v>392</v>
      </c>
      <c r="D39" s="41" t="s">
        <v>393</v>
      </c>
      <c r="E39" s="42">
        <v>45811.9</v>
      </c>
      <c r="F39" s="42">
        <v>0</v>
      </c>
    </row>
    <row r="40" spans="1:6" ht="30">
      <c r="A40" s="39" t="s">
        <v>307</v>
      </c>
      <c r="B40" s="39" t="s">
        <v>308</v>
      </c>
      <c r="C40" s="40" t="s">
        <v>394</v>
      </c>
      <c r="D40" s="41" t="s">
        <v>395</v>
      </c>
      <c r="E40" s="42">
        <v>317462.31</v>
      </c>
      <c r="F40" s="42">
        <v>317462.31</v>
      </c>
    </row>
    <row r="41" spans="1:6" ht="30">
      <c r="A41" s="39" t="s">
        <v>307</v>
      </c>
      <c r="B41" s="39" t="s">
        <v>308</v>
      </c>
      <c r="C41" s="40" t="s">
        <v>396</v>
      </c>
      <c r="D41" s="41" t="s">
        <v>397</v>
      </c>
      <c r="E41" s="42">
        <v>61233.14</v>
      </c>
      <c r="F41" s="42">
        <v>61233.14</v>
      </c>
    </row>
    <row r="42" spans="1:6" ht="45">
      <c r="A42" s="39" t="s">
        <v>307</v>
      </c>
      <c r="B42" s="39" t="s">
        <v>308</v>
      </c>
      <c r="C42" s="40" t="s">
        <v>398</v>
      </c>
      <c r="D42" s="41" t="s">
        <v>399</v>
      </c>
      <c r="E42" s="42">
        <v>320092.25</v>
      </c>
      <c r="F42" s="42">
        <v>0</v>
      </c>
    </row>
    <row r="43" spans="1:6" ht="30">
      <c r="A43" s="39" t="s">
        <v>307</v>
      </c>
      <c r="B43" s="39" t="s">
        <v>308</v>
      </c>
      <c r="C43" s="40" t="s">
        <v>400</v>
      </c>
      <c r="D43" s="41" t="s">
        <v>401</v>
      </c>
      <c r="E43" s="42">
        <v>52831.85</v>
      </c>
      <c r="F43" s="42">
        <v>52831.85</v>
      </c>
    </row>
    <row r="44" spans="1:6" ht="45">
      <c r="A44" s="39" t="s">
        <v>333</v>
      </c>
      <c r="B44" s="39" t="s">
        <v>334</v>
      </c>
      <c r="C44" s="40" t="s">
        <v>402</v>
      </c>
      <c r="D44" s="41" t="s">
        <v>403</v>
      </c>
      <c r="E44" s="42">
        <v>300000</v>
      </c>
      <c r="F44" s="42">
        <v>300000</v>
      </c>
    </row>
    <row r="45" spans="1:6" ht="45">
      <c r="A45" s="39" t="s">
        <v>366</v>
      </c>
      <c r="B45" s="39" t="s">
        <v>367</v>
      </c>
      <c r="C45" s="40" t="s">
        <v>404</v>
      </c>
      <c r="D45" s="41" t="s">
        <v>405</v>
      </c>
      <c r="E45" s="42">
        <v>1110000</v>
      </c>
      <c r="F45" s="42">
        <v>1110000</v>
      </c>
    </row>
    <row r="46" spans="1:6" ht="30">
      <c r="A46" s="39" t="s">
        <v>344</v>
      </c>
      <c r="B46" s="39" t="s">
        <v>345</v>
      </c>
      <c r="C46" s="40" t="s">
        <v>406</v>
      </c>
      <c r="D46" s="41" t="s">
        <v>407</v>
      </c>
      <c r="E46" s="42">
        <v>1800000</v>
      </c>
      <c r="F46" s="42">
        <v>1800000</v>
      </c>
    </row>
    <row r="47" spans="1:6" ht="30">
      <c r="A47" s="49" t="s">
        <v>344</v>
      </c>
      <c r="B47" s="39" t="s">
        <v>345</v>
      </c>
      <c r="C47" s="40" t="s">
        <v>408</v>
      </c>
      <c r="D47" s="41" t="s">
        <v>409</v>
      </c>
      <c r="E47" s="42">
        <v>100000</v>
      </c>
      <c r="F47" s="42">
        <v>100000</v>
      </c>
    </row>
    <row r="48" spans="1:6" ht="45">
      <c r="A48" s="39" t="s">
        <v>307</v>
      </c>
      <c r="B48" s="39" t="s">
        <v>357</v>
      </c>
      <c r="C48" s="40" t="s">
        <v>410</v>
      </c>
      <c r="D48" s="41" t="s">
        <v>411</v>
      </c>
      <c r="E48" s="42">
        <v>1234774.3999999999</v>
      </c>
      <c r="F48" s="42">
        <v>1934774.4</v>
      </c>
    </row>
    <row r="49" spans="1:6" ht="60">
      <c r="A49" s="39" t="s">
        <v>307</v>
      </c>
      <c r="B49" s="39" t="s">
        <v>357</v>
      </c>
      <c r="C49" s="40" t="s">
        <v>412</v>
      </c>
      <c r="D49" s="41" t="s">
        <v>413</v>
      </c>
      <c r="E49" s="42">
        <v>300000</v>
      </c>
      <c r="F49" s="42">
        <v>300000</v>
      </c>
    </row>
    <row r="50" spans="1:6" ht="45">
      <c r="A50" s="39" t="s">
        <v>307</v>
      </c>
      <c r="B50" s="39" t="s">
        <v>357</v>
      </c>
      <c r="C50" s="40" t="s">
        <v>414</v>
      </c>
      <c r="D50" s="41" t="s">
        <v>415</v>
      </c>
      <c r="E50" s="42">
        <v>460000</v>
      </c>
      <c r="F50" s="42">
        <v>460000</v>
      </c>
    </row>
    <row r="51" spans="1:6" ht="45">
      <c r="A51" s="39" t="s">
        <v>307</v>
      </c>
      <c r="B51" s="39" t="s">
        <v>357</v>
      </c>
      <c r="C51" s="40" t="s">
        <v>416</v>
      </c>
      <c r="D51" s="41" t="s">
        <v>417</v>
      </c>
      <c r="E51" s="42">
        <v>290000</v>
      </c>
      <c r="F51" s="42">
        <v>290000</v>
      </c>
    </row>
    <row r="52" spans="1:6" ht="45">
      <c r="A52" s="39" t="s">
        <v>307</v>
      </c>
      <c r="B52" s="39" t="s">
        <v>357</v>
      </c>
      <c r="C52" s="40" t="s">
        <v>418</v>
      </c>
      <c r="D52" s="41" t="s">
        <v>419</v>
      </c>
      <c r="E52" s="42">
        <v>300259.34999999998</v>
      </c>
      <c r="F52" s="42">
        <v>300259.34999999998</v>
      </c>
    </row>
    <row r="53" spans="1:6" ht="60">
      <c r="A53" s="39" t="s">
        <v>307</v>
      </c>
      <c r="B53" s="39" t="s">
        <v>357</v>
      </c>
      <c r="C53" s="40" t="s">
        <v>420</v>
      </c>
      <c r="D53" s="41" t="s">
        <v>421</v>
      </c>
      <c r="E53" s="42">
        <v>197000</v>
      </c>
      <c r="F53" s="42">
        <v>197000</v>
      </c>
    </row>
    <row r="54" spans="1:6" ht="45">
      <c r="A54" s="39" t="s">
        <v>307</v>
      </c>
      <c r="B54" s="39" t="s">
        <v>357</v>
      </c>
      <c r="C54" s="40" t="s">
        <v>422</v>
      </c>
      <c r="D54" s="41" t="s">
        <v>423</v>
      </c>
      <c r="E54" s="42">
        <v>185000</v>
      </c>
      <c r="F54" s="42">
        <v>185000</v>
      </c>
    </row>
    <row r="55" spans="1:6" ht="90">
      <c r="A55" s="39" t="s">
        <v>307</v>
      </c>
      <c r="B55" s="39" t="s">
        <v>357</v>
      </c>
      <c r="C55" s="40" t="s">
        <v>424</v>
      </c>
      <c r="D55" s="41" t="s">
        <v>425</v>
      </c>
      <c r="E55" s="42">
        <v>52843.25</v>
      </c>
      <c r="F55" s="42">
        <v>52843.25</v>
      </c>
    </row>
    <row r="56" spans="1:6" ht="75">
      <c r="A56" s="39" t="s">
        <v>307</v>
      </c>
      <c r="B56" s="39" t="s">
        <v>357</v>
      </c>
      <c r="C56" s="40" t="s">
        <v>426</v>
      </c>
      <c r="D56" s="41" t="s">
        <v>427</v>
      </c>
      <c r="E56" s="42">
        <v>392000</v>
      </c>
      <c r="F56" s="42">
        <v>392000</v>
      </c>
    </row>
    <row r="57" spans="1:6" ht="45">
      <c r="A57" s="39" t="s">
        <v>307</v>
      </c>
      <c r="B57" s="39" t="s">
        <v>357</v>
      </c>
      <c r="C57" s="40" t="s">
        <v>428</v>
      </c>
      <c r="D57" s="41" t="s">
        <v>429</v>
      </c>
      <c r="E57" s="42">
        <v>550000</v>
      </c>
      <c r="F57" s="42">
        <v>550000</v>
      </c>
    </row>
    <row r="58" spans="1:6" ht="75">
      <c r="A58" s="39" t="s">
        <v>307</v>
      </c>
      <c r="B58" s="39" t="s">
        <v>357</v>
      </c>
      <c r="C58" s="40" t="s">
        <v>430</v>
      </c>
      <c r="D58" s="41" t="s">
        <v>431</v>
      </c>
      <c r="E58" s="42">
        <v>639500</v>
      </c>
      <c r="F58" s="42">
        <v>639500</v>
      </c>
    </row>
    <row r="59" spans="1:6" ht="60">
      <c r="A59" s="39" t="s">
        <v>307</v>
      </c>
      <c r="B59" s="39" t="s">
        <v>357</v>
      </c>
      <c r="C59" s="40" t="s">
        <v>432</v>
      </c>
      <c r="D59" s="41" t="s">
        <v>433</v>
      </c>
      <c r="E59" s="42">
        <v>770000</v>
      </c>
      <c r="F59" s="42">
        <v>770000</v>
      </c>
    </row>
    <row r="60" spans="1:6" ht="45">
      <c r="A60" s="39" t="s">
        <v>307</v>
      </c>
      <c r="B60" s="39" t="s">
        <v>357</v>
      </c>
      <c r="C60" s="40" t="s">
        <v>434</v>
      </c>
      <c r="D60" s="41" t="s">
        <v>435</v>
      </c>
      <c r="E60" s="42">
        <v>400000</v>
      </c>
      <c r="F60" s="42">
        <v>400000</v>
      </c>
    </row>
    <row r="61" spans="1:6" ht="60">
      <c r="A61" s="39" t="s">
        <v>307</v>
      </c>
      <c r="B61" s="39" t="s">
        <v>357</v>
      </c>
      <c r="C61" s="40" t="s">
        <v>436</v>
      </c>
      <c r="D61" s="41" t="s">
        <v>437</v>
      </c>
      <c r="E61" s="42">
        <v>1516900</v>
      </c>
      <c r="F61" s="42">
        <v>1516900</v>
      </c>
    </row>
    <row r="62" spans="1:6" ht="45">
      <c r="A62" s="39" t="s">
        <v>307</v>
      </c>
      <c r="B62" s="39" t="s">
        <v>357</v>
      </c>
      <c r="C62" s="39" t="s">
        <v>438</v>
      </c>
      <c r="D62" s="41" t="s">
        <v>439</v>
      </c>
      <c r="E62" s="42">
        <v>938000</v>
      </c>
      <c r="F62" s="42">
        <v>938000</v>
      </c>
    </row>
    <row r="63" spans="1:6" ht="45">
      <c r="A63" s="39" t="s">
        <v>307</v>
      </c>
      <c r="B63" s="39" t="s">
        <v>357</v>
      </c>
      <c r="C63" s="39" t="s">
        <v>440</v>
      </c>
      <c r="D63" s="41" t="s">
        <v>441</v>
      </c>
      <c r="E63" s="42">
        <v>862000</v>
      </c>
      <c r="F63" s="42">
        <v>862000</v>
      </c>
    </row>
    <row r="64" spans="1:6" ht="45">
      <c r="A64" s="39" t="s">
        <v>307</v>
      </c>
      <c r="B64" s="39" t="s">
        <v>357</v>
      </c>
      <c r="C64" s="40" t="s">
        <v>442</v>
      </c>
      <c r="D64" s="41" t="s">
        <v>443</v>
      </c>
      <c r="E64" s="42">
        <v>350000</v>
      </c>
      <c r="F64" s="42">
        <v>350000</v>
      </c>
    </row>
    <row r="65" spans="1:6" ht="30">
      <c r="A65" s="39" t="s">
        <v>366</v>
      </c>
      <c r="B65" s="39" t="s">
        <v>367</v>
      </c>
      <c r="C65" s="40" t="s">
        <v>444</v>
      </c>
      <c r="D65" s="41" t="s">
        <v>445</v>
      </c>
      <c r="E65" s="42">
        <v>700000</v>
      </c>
      <c r="F65" s="42">
        <v>700000</v>
      </c>
    </row>
    <row r="66" spans="1:6" ht="30">
      <c r="A66" s="39" t="s">
        <v>366</v>
      </c>
      <c r="B66" s="39" t="s">
        <v>367</v>
      </c>
      <c r="C66" s="40" t="s">
        <v>446</v>
      </c>
      <c r="D66" s="41" t="s">
        <v>447</v>
      </c>
      <c r="E66" s="42">
        <v>600000</v>
      </c>
      <c r="F66" s="42">
        <v>600000</v>
      </c>
    </row>
    <row r="67" spans="1:6" ht="30">
      <c r="A67" s="39" t="s">
        <v>344</v>
      </c>
      <c r="B67" s="39" t="s">
        <v>350</v>
      </c>
      <c r="C67" s="40" t="s">
        <v>448</v>
      </c>
      <c r="D67" s="41" t="s">
        <v>449</v>
      </c>
      <c r="E67" s="42">
        <v>150000</v>
      </c>
      <c r="F67" s="42">
        <v>150000</v>
      </c>
    </row>
    <row r="68" spans="1:6" ht="30">
      <c r="A68" s="39" t="s">
        <v>307</v>
      </c>
      <c r="B68" s="39" t="s">
        <v>308</v>
      </c>
      <c r="C68" s="46" t="s">
        <v>450</v>
      </c>
      <c r="D68" s="47" t="s">
        <v>451</v>
      </c>
      <c r="E68" s="42">
        <v>11673.28</v>
      </c>
      <c r="F68" s="42">
        <v>11673.28</v>
      </c>
    </row>
    <row r="69" spans="1:6" ht="45">
      <c r="A69" s="39" t="s">
        <v>307</v>
      </c>
      <c r="B69" s="39" t="s">
        <v>308</v>
      </c>
      <c r="C69" s="40" t="s">
        <v>452</v>
      </c>
      <c r="D69" s="47" t="s">
        <v>453</v>
      </c>
      <c r="E69" s="42">
        <v>19983.599999999999</v>
      </c>
      <c r="F69" s="42">
        <v>19983.599999999999</v>
      </c>
    </row>
    <row r="70" spans="1:6" ht="30">
      <c r="A70" s="39" t="s">
        <v>307</v>
      </c>
      <c r="B70" s="39" t="s">
        <v>308</v>
      </c>
      <c r="C70" s="40" t="s">
        <v>454</v>
      </c>
      <c r="D70" s="47" t="s">
        <v>455</v>
      </c>
      <c r="E70" s="42">
        <v>20000</v>
      </c>
      <c r="F70" s="42">
        <v>20000</v>
      </c>
    </row>
    <row r="71" spans="1:6" ht="45">
      <c r="A71" s="39" t="s">
        <v>307</v>
      </c>
      <c r="B71" s="39" t="s">
        <v>308</v>
      </c>
      <c r="C71" s="40" t="s">
        <v>456</v>
      </c>
      <c r="D71" s="47" t="s">
        <v>457</v>
      </c>
      <c r="E71" s="42">
        <v>19600</v>
      </c>
      <c r="F71" s="42">
        <v>19600</v>
      </c>
    </row>
    <row r="72" spans="1:6" ht="30">
      <c r="A72" s="39" t="s">
        <v>307</v>
      </c>
      <c r="B72" s="39" t="s">
        <v>308</v>
      </c>
      <c r="C72" s="40" t="s">
        <v>458</v>
      </c>
      <c r="D72" s="47" t="s">
        <v>459</v>
      </c>
      <c r="E72" s="42">
        <v>20000</v>
      </c>
      <c r="F72" s="42">
        <v>20000</v>
      </c>
    </row>
    <row r="73" spans="1:6" ht="45">
      <c r="A73" s="39" t="s">
        <v>307</v>
      </c>
      <c r="B73" s="39" t="s">
        <v>308</v>
      </c>
      <c r="C73" s="46" t="s">
        <v>460</v>
      </c>
      <c r="D73" s="47" t="s">
        <v>461</v>
      </c>
      <c r="E73" s="42">
        <v>18492.349999999999</v>
      </c>
      <c r="F73" s="42">
        <v>18492.349999999999</v>
      </c>
    </row>
    <row r="74" spans="1:6" ht="45">
      <c r="A74" s="39" t="s">
        <v>307</v>
      </c>
      <c r="B74" s="39" t="s">
        <v>308</v>
      </c>
      <c r="C74" s="40" t="s">
        <v>462</v>
      </c>
      <c r="D74" s="47" t="s">
        <v>463</v>
      </c>
      <c r="E74" s="42">
        <v>20000</v>
      </c>
      <c r="F74" s="42">
        <v>20000</v>
      </c>
    </row>
    <row r="75" spans="1:6" ht="45">
      <c r="A75" s="39" t="s">
        <v>372</v>
      </c>
      <c r="B75" s="39" t="s">
        <v>373</v>
      </c>
      <c r="C75" s="40" t="s">
        <v>464</v>
      </c>
      <c r="D75" s="41" t="s">
        <v>465</v>
      </c>
      <c r="E75" s="42">
        <v>1075720</v>
      </c>
      <c r="F75" s="42">
        <v>1075720</v>
      </c>
    </row>
    <row r="76" spans="1:6" ht="45">
      <c r="A76" s="39" t="s">
        <v>372</v>
      </c>
      <c r="B76" s="39" t="s">
        <v>373</v>
      </c>
      <c r="C76" s="40" t="s">
        <v>466</v>
      </c>
      <c r="D76" s="41" t="s">
        <v>467</v>
      </c>
      <c r="E76" s="42">
        <v>1515000</v>
      </c>
      <c r="F76" s="42">
        <v>2070000</v>
      </c>
    </row>
    <row r="77" spans="1:6" ht="45">
      <c r="A77" s="39" t="s">
        <v>372</v>
      </c>
      <c r="B77" s="39" t="s">
        <v>373</v>
      </c>
      <c r="C77" s="46" t="s">
        <v>468</v>
      </c>
      <c r="D77" s="41" t="s">
        <v>469</v>
      </c>
      <c r="E77" s="42">
        <v>1760000</v>
      </c>
      <c r="F77" s="42">
        <v>1760000</v>
      </c>
    </row>
    <row r="78" spans="1:6" ht="45">
      <c r="A78" s="39" t="s">
        <v>372</v>
      </c>
      <c r="B78" s="39" t="s">
        <v>373</v>
      </c>
      <c r="C78" s="40" t="s">
        <v>470</v>
      </c>
      <c r="D78" s="41" t="s">
        <v>471</v>
      </c>
      <c r="E78" s="42">
        <v>3495000</v>
      </c>
      <c r="F78" s="42">
        <v>3495000</v>
      </c>
    </row>
    <row r="79" spans="1:6" ht="45">
      <c r="A79" s="39" t="s">
        <v>372</v>
      </c>
      <c r="B79" s="39" t="s">
        <v>373</v>
      </c>
      <c r="C79" s="40" t="s">
        <v>472</v>
      </c>
      <c r="D79" s="41" t="s">
        <v>473</v>
      </c>
      <c r="E79" s="42">
        <v>1416000</v>
      </c>
      <c r="F79" s="42">
        <v>1416000</v>
      </c>
    </row>
    <row r="80" spans="1:6" ht="45">
      <c r="A80" s="39" t="s">
        <v>372</v>
      </c>
      <c r="B80" s="39" t="s">
        <v>373</v>
      </c>
      <c r="C80" s="40" t="s">
        <v>474</v>
      </c>
      <c r="D80" s="41" t="s">
        <v>475</v>
      </c>
      <c r="E80" s="42">
        <v>3750000</v>
      </c>
      <c r="F80" s="42">
        <v>3986721.67</v>
      </c>
    </row>
    <row r="81" spans="1:6" ht="45">
      <c r="A81" s="39" t="s">
        <v>372</v>
      </c>
      <c r="B81" s="39" t="s">
        <v>373</v>
      </c>
      <c r="C81" s="40" t="s">
        <v>476</v>
      </c>
      <c r="D81" s="41" t="s">
        <v>477</v>
      </c>
      <c r="E81" s="42">
        <v>398398.82</v>
      </c>
      <c r="F81" s="42">
        <v>0</v>
      </c>
    </row>
    <row r="82" spans="1:6" ht="45">
      <c r="A82" s="39" t="s">
        <v>372</v>
      </c>
      <c r="B82" s="39" t="s">
        <v>373</v>
      </c>
      <c r="C82" s="40" t="s">
        <v>478</v>
      </c>
      <c r="D82" s="41" t="s">
        <v>479</v>
      </c>
      <c r="E82" s="42">
        <v>970000</v>
      </c>
      <c r="F82" s="42">
        <v>970000</v>
      </c>
    </row>
    <row r="83" spans="1:6" ht="45">
      <c r="A83" s="39" t="s">
        <v>372</v>
      </c>
      <c r="B83" s="39" t="s">
        <v>373</v>
      </c>
      <c r="C83" s="40" t="s">
        <v>480</v>
      </c>
      <c r="D83" s="41" t="s">
        <v>481</v>
      </c>
      <c r="E83" s="42">
        <v>356200</v>
      </c>
      <c r="F83" s="42">
        <v>356200</v>
      </c>
    </row>
    <row r="84" spans="1:6" ht="45">
      <c r="A84" s="39" t="s">
        <v>372</v>
      </c>
      <c r="B84" s="39" t="s">
        <v>373</v>
      </c>
      <c r="C84" s="40" t="s">
        <v>482</v>
      </c>
      <c r="D84" s="41" t="s">
        <v>483</v>
      </c>
      <c r="E84" s="42">
        <v>3850000</v>
      </c>
      <c r="F84" s="42">
        <v>3850000</v>
      </c>
    </row>
    <row r="85" spans="1:6" ht="45">
      <c r="A85" s="39" t="s">
        <v>372</v>
      </c>
      <c r="B85" s="39" t="s">
        <v>373</v>
      </c>
      <c r="C85" s="48" t="s">
        <v>484</v>
      </c>
      <c r="D85" s="41" t="s">
        <v>485</v>
      </c>
      <c r="E85" s="42">
        <v>2312903.08</v>
      </c>
      <c r="F85" s="42">
        <v>2312903.08</v>
      </c>
    </row>
    <row r="86" spans="1:6" ht="45">
      <c r="A86" s="39" t="s">
        <v>372</v>
      </c>
      <c r="B86" s="39" t="s">
        <v>373</v>
      </c>
      <c r="C86" s="40" t="s">
        <v>486</v>
      </c>
      <c r="D86" s="41" t="s">
        <v>487</v>
      </c>
      <c r="E86" s="42">
        <v>1050000</v>
      </c>
      <c r="F86" s="42">
        <v>1050000</v>
      </c>
    </row>
    <row r="87" spans="1:6" ht="45">
      <c r="A87" s="39" t="s">
        <v>372</v>
      </c>
      <c r="B87" s="39" t="s">
        <v>373</v>
      </c>
      <c r="C87" s="48" t="s">
        <v>488</v>
      </c>
      <c r="D87" s="41" t="s">
        <v>489</v>
      </c>
      <c r="E87" s="42">
        <v>1111201.08</v>
      </c>
      <c r="F87" s="42">
        <v>1111201.08</v>
      </c>
    </row>
    <row r="88" spans="1:6" ht="45">
      <c r="A88" s="39" t="s">
        <v>372</v>
      </c>
      <c r="B88" s="39" t="s">
        <v>373</v>
      </c>
      <c r="C88" s="40" t="s">
        <v>490</v>
      </c>
      <c r="D88" s="41" t="s">
        <v>491</v>
      </c>
      <c r="E88" s="42">
        <v>550000</v>
      </c>
      <c r="F88" s="42">
        <v>0</v>
      </c>
    </row>
    <row r="89" spans="1:6" ht="45">
      <c r="A89" s="39" t="s">
        <v>372</v>
      </c>
      <c r="B89" s="39" t="s">
        <v>373</v>
      </c>
      <c r="C89" s="40" t="s">
        <v>492</v>
      </c>
      <c r="D89" s="41" t="s">
        <v>493</v>
      </c>
      <c r="E89" s="42">
        <v>285000</v>
      </c>
      <c r="F89" s="42">
        <v>285000</v>
      </c>
    </row>
    <row r="90" spans="1:6" ht="45">
      <c r="A90" s="39" t="s">
        <v>372</v>
      </c>
      <c r="B90" s="39" t="s">
        <v>373</v>
      </c>
      <c r="C90" s="40" t="s">
        <v>494</v>
      </c>
      <c r="D90" s="41" t="s">
        <v>495</v>
      </c>
      <c r="E90" s="42">
        <v>1321720.3</v>
      </c>
      <c r="F90" s="42">
        <v>1321720.3</v>
      </c>
    </row>
    <row r="91" spans="1:6" ht="45">
      <c r="A91" s="39" t="s">
        <v>372</v>
      </c>
      <c r="B91" s="39" t="s">
        <v>373</v>
      </c>
      <c r="C91" s="40" t="s">
        <v>496</v>
      </c>
      <c r="D91" s="41" t="s">
        <v>497</v>
      </c>
      <c r="E91" s="42">
        <v>305000</v>
      </c>
      <c r="F91" s="42">
        <v>305000</v>
      </c>
    </row>
    <row r="92" spans="1:6" ht="45">
      <c r="A92" s="39" t="s">
        <v>372</v>
      </c>
      <c r="B92" s="39" t="s">
        <v>373</v>
      </c>
      <c r="C92" s="40" t="s">
        <v>498</v>
      </c>
      <c r="D92" s="41" t="s">
        <v>499</v>
      </c>
      <c r="E92" s="42">
        <v>508000</v>
      </c>
      <c r="F92" s="42">
        <v>508000</v>
      </c>
    </row>
    <row r="93" spans="1:6" ht="45">
      <c r="A93" s="39" t="s">
        <v>372</v>
      </c>
      <c r="B93" s="39" t="s">
        <v>373</v>
      </c>
      <c r="C93" s="40" t="s">
        <v>500</v>
      </c>
      <c r="D93" s="41" t="s">
        <v>501</v>
      </c>
      <c r="E93" s="42">
        <v>315000</v>
      </c>
      <c r="F93" s="42">
        <v>315000</v>
      </c>
    </row>
    <row r="94" spans="1:6" ht="75">
      <c r="A94" s="39" t="s">
        <v>372</v>
      </c>
      <c r="B94" s="39" t="s">
        <v>373</v>
      </c>
      <c r="C94" s="48" t="s">
        <v>502</v>
      </c>
      <c r="D94" s="41" t="s">
        <v>503</v>
      </c>
      <c r="E94" s="42">
        <v>60000</v>
      </c>
      <c r="F94" s="42">
        <v>60000</v>
      </c>
    </row>
    <row r="95" spans="1:6" ht="45">
      <c r="A95" s="39" t="s">
        <v>372</v>
      </c>
      <c r="B95" s="39" t="s">
        <v>373</v>
      </c>
      <c r="C95" s="40" t="s">
        <v>504</v>
      </c>
      <c r="D95" s="41" t="s">
        <v>505</v>
      </c>
      <c r="E95" s="42">
        <v>1997450.3</v>
      </c>
      <c r="F95" s="42">
        <v>3158472.56</v>
      </c>
    </row>
    <row r="96" spans="1:6" ht="45">
      <c r="A96" s="39" t="s">
        <v>372</v>
      </c>
      <c r="B96" s="39" t="s">
        <v>373</v>
      </c>
      <c r="C96" s="40" t="s">
        <v>506</v>
      </c>
      <c r="D96" s="41" t="s">
        <v>507</v>
      </c>
      <c r="E96" s="42">
        <v>1800000</v>
      </c>
      <c r="F96" s="42">
        <v>1800000</v>
      </c>
    </row>
    <row r="97" spans="1:6" ht="45">
      <c r="A97" s="39" t="s">
        <v>372</v>
      </c>
      <c r="B97" s="39" t="s">
        <v>373</v>
      </c>
      <c r="C97" s="40" t="s">
        <v>508</v>
      </c>
      <c r="D97" s="41" t="s">
        <v>509</v>
      </c>
      <c r="E97" s="42">
        <v>1350000</v>
      </c>
      <c r="F97" s="42">
        <v>2591460.42</v>
      </c>
    </row>
    <row r="98" spans="1:6" ht="45">
      <c r="A98" s="39" t="s">
        <v>372</v>
      </c>
      <c r="B98" s="39" t="s">
        <v>373</v>
      </c>
      <c r="C98" s="40" t="s">
        <v>510</v>
      </c>
      <c r="D98" s="41" t="s">
        <v>511</v>
      </c>
      <c r="E98" s="42">
        <v>1082000</v>
      </c>
      <c r="F98" s="42">
        <v>1082000</v>
      </c>
    </row>
    <row r="99" spans="1:6" ht="45">
      <c r="A99" s="39" t="s">
        <v>372</v>
      </c>
      <c r="B99" s="39" t="s">
        <v>373</v>
      </c>
      <c r="C99" s="40" t="s">
        <v>512</v>
      </c>
      <c r="D99" s="41" t="s">
        <v>513</v>
      </c>
      <c r="E99" s="42">
        <v>1910318.89</v>
      </c>
      <c r="F99" s="42">
        <v>1910318.89</v>
      </c>
    </row>
    <row r="100" spans="1:6" ht="45">
      <c r="A100" s="39" t="s">
        <v>372</v>
      </c>
      <c r="B100" s="39" t="s">
        <v>373</v>
      </c>
      <c r="C100" s="40" t="s">
        <v>514</v>
      </c>
      <c r="D100" s="41" t="s">
        <v>515</v>
      </c>
      <c r="E100" s="42">
        <v>153500</v>
      </c>
      <c r="F100" s="42">
        <v>153500</v>
      </c>
    </row>
    <row r="101" spans="1:6" ht="45">
      <c r="A101" s="39" t="s">
        <v>372</v>
      </c>
      <c r="B101" s="39" t="s">
        <v>373</v>
      </c>
      <c r="C101" s="40" t="s">
        <v>516</v>
      </c>
      <c r="D101" s="41" t="s">
        <v>517</v>
      </c>
      <c r="E101" s="42">
        <v>280000</v>
      </c>
      <c r="F101" s="42">
        <v>280000</v>
      </c>
    </row>
    <row r="102" spans="1:6" ht="45">
      <c r="A102" s="39" t="s">
        <v>372</v>
      </c>
      <c r="B102" s="39" t="s">
        <v>373</v>
      </c>
      <c r="C102" s="40" t="s">
        <v>518</v>
      </c>
      <c r="D102" s="41" t="s">
        <v>519</v>
      </c>
      <c r="E102" s="42">
        <v>235000</v>
      </c>
      <c r="F102" s="42">
        <v>235000</v>
      </c>
    </row>
    <row r="103" spans="1:6" ht="45">
      <c r="A103" s="39" t="s">
        <v>372</v>
      </c>
      <c r="B103" s="39" t="s">
        <v>373</v>
      </c>
      <c r="C103" s="40" t="s">
        <v>520</v>
      </c>
      <c r="D103" s="41" t="s">
        <v>521</v>
      </c>
      <c r="E103" s="42">
        <v>73254.19</v>
      </c>
      <c r="F103" s="42">
        <v>73254.19</v>
      </c>
    </row>
    <row r="104" spans="1:6" ht="45">
      <c r="A104" s="39" t="s">
        <v>372</v>
      </c>
      <c r="B104" s="39" t="s">
        <v>373</v>
      </c>
      <c r="C104" s="40" t="s">
        <v>522</v>
      </c>
      <c r="D104" s="41" t="s">
        <v>523</v>
      </c>
      <c r="E104" s="42">
        <v>561740</v>
      </c>
      <c r="F104" s="42">
        <v>561740</v>
      </c>
    </row>
    <row r="105" spans="1:6" ht="45">
      <c r="A105" s="39" t="s">
        <v>372</v>
      </c>
      <c r="B105" s="39" t="s">
        <v>373</v>
      </c>
      <c r="C105" s="40" t="s">
        <v>524</v>
      </c>
      <c r="D105" s="41" t="s">
        <v>525</v>
      </c>
      <c r="E105" s="42">
        <v>2152436.1</v>
      </c>
      <c r="F105" s="42">
        <v>2152436.1</v>
      </c>
    </row>
    <row r="106" spans="1:6" ht="45">
      <c r="A106" s="39" t="s">
        <v>372</v>
      </c>
      <c r="B106" s="39" t="s">
        <v>376</v>
      </c>
      <c r="C106" s="40" t="s">
        <v>526</v>
      </c>
      <c r="D106" s="41" t="s">
        <v>527</v>
      </c>
      <c r="E106" s="42">
        <v>287125</v>
      </c>
      <c r="F106" s="42">
        <v>287125</v>
      </c>
    </row>
    <row r="107" spans="1:6" ht="45">
      <c r="A107" s="39" t="s">
        <v>372</v>
      </c>
      <c r="B107" s="39" t="s">
        <v>376</v>
      </c>
      <c r="C107" s="40" t="s">
        <v>528</v>
      </c>
      <c r="D107" s="41" t="s">
        <v>529</v>
      </c>
      <c r="E107" s="42">
        <v>890000</v>
      </c>
      <c r="F107" s="42">
        <v>890000</v>
      </c>
    </row>
    <row r="108" spans="1:6" ht="45">
      <c r="A108" s="39" t="s">
        <v>372</v>
      </c>
      <c r="B108" s="39" t="s">
        <v>376</v>
      </c>
      <c r="C108" s="40" t="s">
        <v>530</v>
      </c>
      <c r="D108" s="41" t="s">
        <v>531</v>
      </c>
      <c r="E108" s="42">
        <v>259444.35</v>
      </c>
      <c r="F108" s="42">
        <v>259444.35</v>
      </c>
    </row>
    <row r="109" spans="1:6" ht="45">
      <c r="A109" s="39" t="s">
        <v>307</v>
      </c>
      <c r="B109" s="39" t="s">
        <v>379</v>
      </c>
      <c r="C109" s="45" t="s">
        <v>532</v>
      </c>
      <c r="D109" s="41" t="s">
        <v>533</v>
      </c>
      <c r="E109" s="42">
        <v>500000</v>
      </c>
      <c r="F109" s="42">
        <v>500000</v>
      </c>
    </row>
    <row r="110" spans="1:6" ht="30">
      <c r="A110" s="39" t="s">
        <v>534</v>
      </c>
      <c r="B110" s="39" t="s">
        <v>535</v>
      </c>
      <c r="C110" s="48" t="s">
        <v>536</v>
      </c>
      <c r="D110" s="41" t="s">
        <v>537</v>
      </c>
      <c r="E110" s="50">
        <v>750000</v>
      </c>
      <c r="F110" s="42">
        <v>455695.04</v>
      </c>
    </row>
    <row r="111" spans="1:6" ht="45">
      <c r="A111" s="39" t="s">
        <v>366</v>
      </c>
      <c r="B111" s="39" t="s">
        <v>367</v>
      </c>
      <c r="C111" s="48" t="s">
        <v>538</v>
      </c>
      <c r="D111" s="41" t="s">
        <v>539</v>
      </c>
      <c r="E111" s="50">
        <v>8000000</v>
      </c>
      <c r="F111" s="42">
        <v>7595748.4400000004</v>
      </c>
    </row>
    <row r="112" spans="1:6" ht="45">
      <c r="A112" s="39" t="s">
        <v>540</v>
      </c>
      <c r="B112" s="39" t="s">
        <v>541</v>
      </c>
      <c r="C112" s="40" t="s">
        <v>542</v>
      </c>
      <c r="D112" s="41" t="s">
        <v>543</v>
      </c>
      <c r="E112" s="50">
        <v>500000</v>
      </c>
      <c r="F112" s="42">
        <v>500000</v>
      </c>
    </row>
    <row r="113" spans="1:6" ht="30">
      <c r="A113" s="39" t="s">
        <v>544</v>
      </c>
      <c r="B113" s="39" t="s">
        <v>545</v>
      </c>
      <c r="C113" s="40" t="s">
        <v>546</v>
      </c>
      <c r="D113" s="41" t="s">
        <v>547</v>
      </c>
      <c r="E113" s="50">
        <v>1000000</v>
      </c>
      <c r="F113" s="42">
        <v>609212.65</v>
      </c>
    </row>
    <row r="114" spans="1:6" ht="30">
      <c r="A114" s="39" t="s">
        <v>548</v>
      </c>
      <c r="B114" s="39" t="s">
        <v>549</v>
      </c>
      <c r="C114" s="40" t="s">
        <v>550</v>
      </c>
      <c r="D114" s="41" t="s">
        <v>551</v>
      </c>
      <c r="E114" s="43">
        <v>8647613.3699999992</v>
      </c>
      <c r="F114" s="42">
        <v>7371637.1699999999</v>
      </c>
    </row>
    <row r="115" spans="1:6" ht="30">
      <c r="A115" s="29" t="s">
        <v>333</v>
      </c>
      <c r="B115" s="29" t="s">
        <v>552</v>
      </c>
      <c r="C115" s="51" t="s">
        <v>553</v>
      </c>
      <c r="D115" s="52" t="s">
        <v>554</v>
      </c>
      <c r="E115" s="42">
        <v>5100000</v>
      </c>
      <c r="F115" s="42">
        <v>5100000</v>
      </c>
    </row>
    <row r="116" spans="1:6" ht="60">
      <c r="A116" s="39" t="s">
        <v>307</v>
      </c>
      <c r="B116" s="39" t="s">
        <v>357</v>
      </c>
      <c r="C116" s="29" t="s">
        <v>555</v>
      </c>
      <c r="D116" s="44" t="s">
        <v>556</v>
      </c>
      <c r="E116" s="42">
        <v>4508034</v>
      </c>
      <c r="F116" s="42">
        <v>4508034</v>
      </c>
    </row>
    <row r="117" spans="1:6" ht="45">
      <c r="A117" s="39" t="s">
        <v>307</v>
      </c>
      <c r="B117" s="39" t="s">
        <v>357</v>
      </c>
      <c r="C117" s="53" t="s">
        <v>557</v>
      </c>
      <c r="D117" s="41" t="s">
        <v>558</v>
      </c>
      <c r="E117" s="42">
        <v>460000</v>
      </c>
      <c r="F117" s="42">
        <v>460000</v>
      </c>
    </row>
    <row r="118" spans="1:6" ht="45">
      <c r="A118" s="39" t="s">
        <v>307</v>
      </c>
      <c r="B118" s="39" t="s">
        <v>357</v>
      </c>
      <c r="C118" s="53" t="s">
        <v>559</v>
      </c>
      <c r="D118" s="41" t="s">
        <v>560</v>
      </c>
      <c r="E118" s="42">
        <v>630000</v>
      </c>
      <c r="F118" s="42">
        <v>630000</v>
      </c>
    </row>
    <row r="119" spans="1:6" ht="45">
      <c r="A119" s="39" t="s">
        <v>307</v>
      </c>
      <c r="B119" s="39" t="s">
        <v>357</v>
      </c>
      <c r="C119" s="53" t="s">
        <v>561</v>
      </c>
      <c r="D119" s="41" t="s">
        <v>562</v>
      </c>
      <c r="E119" s="42">
        <v>42970</v>
      </c>
      <c r="F119" s="42">
        <v>42970</v>
      </c>
    </row>
    <row r="120" spans="1:6" ht="75">
      <c r="A120" s="39" t="s">
        <v>307</v>
      </c>
      <c r="B120" s="39" t="s">
        <v>357</v>
      </c>
      <c r="C120" s="53" t="s">
        <v>563</v>
      </c>
      <c r="D120" s="41" t="s">
        <v>564</v>
      </c>
      <c r="E120" s="42">
        <v>933000</v>
      </c>
      <c r="F120" s="42">
        <v>933000</v>
      </c>
    </row>
    <row r="121" spans="1:6" ht="45">
      <c r="A121" s="39" t="s">
        <v>307</v>
      </c>
      <c r="B121" s="39" t="s">
        <v>357</v>
      </c>
      <c r="C121" s="53" t="s">
        <v>565</v>
      </c>
      <c r="D121" s="41" t="s">
        <v>566</v>
      </c>
      <c r="E121" s="42">
        <v>350000</v>
      </c>
      <c r="F121" s="42">
        <v>350000</v>
      </c>
    </row>
    <row r="122" spans="1:6" ht="105">
      <c r="A122" s="39" t="s">
        <v>307</v>
      </c>
      <c r="B122" s="53" t="s">
        <v>567</v>
      </c>
      <c r="C122" s="53" t="s">
        <v>568</v>
      </c>
      <c r="D122" s="44" t="s">
        <v>569</v>
      </c>
      <c r="E122" s="54">
        <v>41000000</v>
      </c>
      <c r="F122" s="42">
        <v>41000000</v>
      </c>
    </row>
    <row r="123" spans="1:6">
      <c r="A123" s="55"/>
      <c r="B123" s="55"/>
      <c r="C123" s="55"/>
      <c r="D123" s="56"/>
      <c r="E123" s="57">
        <f>SUM(E4:E122)</f>
        <v>151896843.25</v>
      </c>
      <c r="F123" s="57">
        <f>SUM(F4:F122)</f>
        <v>151896843.25</v>
      </c>
    </row>
    <row r="131" spans="5:5">
      <c r="E131" s="104"/>
    </row>
    <row r="133" spans="5:5">
      <c r="E133" s="104"/>
    </row>
  </sheetData>
  <autoFilter ref="A3:F123" xr:uid="{00000000-0009-0000-0000-000002000000}"/>
  <mergeCells count="1">
    <mergeCell ref="A1:F2"/>
  </mergeCells>
  <pageMargins left="0.70833333333333304" right="0.70833333333333304" top="0.74791666666666701" bottom="0.74861111111111101" header="0.51180555555555496" footer="0.31527777777777799"/>
  <pageSetup paperSize="9" fitToHeight="0" orientation="portrait" horizontalDpi="300" verticalDpi="300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4"/>
  <sheetViews>
    <sheetView zoomScaleNormal="100" workbookViewId="0">
      <selection activeCell="D12" sqref="D12"/>
    </sheetView>
  </sheetViews>
  <sheetFormatPr defaultColWidth="8.42578125" defaultRowHeight="15"/>
  <cols>
    <col min="1" max="1" width="31.42578125" customWidth="1"/>
    <col min="2" max="10" width="18.85546875" customWidth="1"/>
    <col min="11" max="11" width="18.28515625" customWidth="1"/>
    <col min="12" max="13" width="15.7109375" customWidth="1"/>
    <col min="14" max="14" width="18.42578125" customWidth="1"/>
  </cols>
  <sheetData>
    <row r="1" spans="1:34" ht="46.9" customHeight="1">
      <c r="A1" s="103" t="s">
        <v>570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34">
      <c r="A2" s="58"/>
      <c r="B2" s="58">
        <v>2024</v>
      </c>
      <c r="C2" s="58">
        <v>2025</v>
      </c>
      <c r="D2" s="58">
        <v>2026</v>
      </c>
      <c r="E2" s="58">
        <v>2027</v>
      </c>
      <c r="F2" s="58">
        <v>2028</v>
      </c>
      <c r="G2" s="58">
        <v>2029</v>
      </c>
      <c r="H2" s="58">
        <v>2030</v>
      </c>
      <c r="I2" s="58">
        <v>2031</v>
      </c>
      <c r="J2" s="58">
        <v>2032</v>
      </c>
      <c r="K2" s="58">
        <v>2033</v>
      </c>
      <c r="L2" s="58">
        <v>2034</v>
      </c>
      <c r="M2" s="58">
        <v>2035</v>
      </c>
    </row>
    <row r="3" spans="1:34" s="62" customFormat="1" ht="30" customHeight="1">
      <c r="A3" s="59" t="s">
        <v>571</v>
      </c>
      <c r="B3" s="60">
        <v>18180901.02</v>
      </c>
      <c r="C3" s="60">
        <v>19674838.550000001</v>
      </c>
      <c r="D3" s="60">
        <v>51781144.119999997</v>
      </c>
      <c r="E3" s="60">
        <v>86455553.25</v>
      </c>
      <c r="F3" s="60">
        <v>84267834.459999993</v>
      </c>
      <c r="G3" s="60">
        <v>93467413.049999997</v>
      </c>
      <c r="H3" s="60">
        <v>24430000</v>
      </c>
      <c r="I3" s="60">
        <v>17957142.850000001</v>
      </c>
      <c r="J3" s="60">
        <v>8900000</v>
      </c>
      <c r="K3" s="60">
        <v>8600000</v>
      </c>
      <c r="L3" s="60">
        <v>7900000</v>
      </c>
      <c r="M3" s="60">
        <v>7700000</v>
      </c>
      <c r="N3" s="61">
        <f>SUM(B3:M3)</f>
        <v>429314827.30000001</v>
      </c>
    </row>
    <row r="4" spans="1:34"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</row>
  </sheetData>
  <mergeCells count="1">
    <mergeCell ref="A1:L1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67"/>
  <sheetViews>
    <sheetView topLeftCell="G51" zoomScaleNormal="100" workbookViewId="0">
      <selection activeCell="G62" sqref="G62:I62"/>
    </sheetView>
  </sheetViews>
  <sheetFormatPr defaultColWidth="8.42578125" defaultRowHeight="15"/>
  <cols>
    <col min="1" max="1" width="14.85546875" customWidth="1"/>
    <col min="2" max="2" width="34.42578125" customWidth="1"/>
    <col min="3" max="3" width="33.85546875" customWidth="1"/>
    <col min="4" max="4" width="42.5703125" customWidth="1"/>
    <col min="5" max="5" width="21.28515625" customWidth="1"/>
    <col min="6" max="6" width="49.28515625" customWidth="1"/>
    <col min="7" max="7" width="17.85546875" customWidth="1"/>
    <col min="8" max="9" width="19.140625" customWidth="1"/>
    <col min="10" max="10" width="6.5703125" customWidth="1"/>
    <col min="11" max="18" width="15.42578125" customWidth="1"/>
    <col min="19" max="22" width="14.140625" customWidth="1"/>
  </cols>
  <sheetData>
    <row r="1" spans="1:22" ht="14.45" customHeight="1">
      <c r="A1" s="102" t="s">
        <v>572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</row>
    <row r="2" spans="1:22" ht="36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spans="1:22" s="66" customFormat="1" ht="52.9" customHeight="1">
      <c r="A3" s="63" t="s">
        <v>30</v>
      </c>
      <c r="B3" s="64" t="s">
        <v>31</v>
      </c>
      <c r="C3" s="64" t="s">
        <v>32</v>
      </c>
      <c r="D3" s="64" t="s">
        <v>33</v>
      </c>
      <c r="E3" s="64" t="s">
        <v>34</v>
      </c>
      <c r="F3" s="64" t="s">
        <v>35</v>
      </c>
      <c r="G3" s="65" t="s">
        <v>36</v>
      </c>
      <c r="H3" s="65" t="s">
        <v>37</v>
      </c>
      <c r="I3" s="65" t="s">
        <v>38</v>
      </c>
      <c r="J3" s="64">
        <v>2023</v>
      </c>
      <c r="K3" s="64">
        <v>2024</v>
      </c>
      <c r="L3" s="64">
        <v>2025</v>
      </c>
      <c r="M3" s="64">
        <v>2026</v>
      </c>
      <c r="N3" s="64">
        <v>2027</v>
      </c>
      <c r="O3" s="64">
        <v>2028</v>
      </c>
      <c r="P3" s="64">
        <v>2029</v>
      </c>
      <c r="Q3" s="64">
        <v>2030</v>
      </c>
      <c r="R3" s="64">
        <v>2031</v>
      </c>
      <c r="S3" s="64">
        <v>2032</v>
      </c>
      <c r="T3" s="64">
        <v>2033</v>
      </c>
      <c r="U3" s="64">
        <v>2034</v>
      </c>
      <c r="V3" s="64">
        <v>2035</v>
      </c>
    </row>
    <row r="4" spans="1:22" s="73" customFormat="1">
      <c r="A4" s="67" t="s">
        <v>44</v>
      </c>
      <c r="B4" s="68" t="s">
        <v>45</v>
      </c>
      <c r="C4" s="68" t="s">
        <v>46</v>
      </c>
      <c r="D4" s="68" t="s">
        <v>47</v>
      </c>
      <c r="E4" s="68" t="s">
        <v>48</v>
      </c>
      <c r="F4" s="68" t="s">
        <v>49</v>
      </c>
      <c r="G4" s="69">
        <v>9600000</v>
      </c>
      <c r="H4" s="70">
        <v>9600000</v>
      </c>
      <c r="I4" s="69"/>
      <c r="J4" s="71">
        <v>0</v>
      </c>
      <c r="K4" s="72">
        <v>0</v>
      </c>
      <c r="L4" s="72">
        <v>150000</v>
      </c>
      <c r="M4" s="72">
        <v>150000</v>
      </c>
      <c r="N4" s="72">
        <v>2000000</v>
      </c>
      <c r="O4" s="72">
        <v>3500000</v>
      </c>
      <c r="P4" s="72">
        <v>3500000</v>
      </c>
      <c r="Q4" s="72">
        <v>300000</v>
      </c>
      <c r="R4" s="72">
        <v>0</v>
      </c>
      <c r="S4" s="72">
        <v>0</v>
      </c>
      <c r="T4" s="72">
        <v>0</v>
      </c>
      <c r="U4" s="72">
        <v>0</v>
      </c>
      <c r="V4" s="72">
        <v>0</v>
      </c>
    </row>
    <row r="5" spans="1:22" s="73" customFormat="1">
      <c r="A5" s="67" t="s">
        <v>53</v>
      </c>
      <c r="B5" s="74" t="s">
        <v>45</v>
      </c>
      <c r="C5" s="74" t="s">
        <v>46</v>
      </c>
      <c r="D5" s="74" t="s">
        <v>47</v>
      </c>
      <c r="E5" s="74" t="s">
        <v>54</v>
      </c>
      <c r="F5" s="74" t="s">
        <v>55</v>
      </c>
      <c r="G5" s="75">
        <v>15000000</v>
      </c>
      <c r="H5" s="76">
        <v>11400000</v>
      </c>
      <c r="I5" s="75">
        <v>3600000</v>
      </c>
      <c r="J5" s="77">
        <v>0</v>
      </c>
      <c r="K5" s="78">
        <v>0</v>
      </c>
      <c r="L5" s="78">
        <v>0</v>
      </c>
      <c r="M5" s="78">
        <v>700000</v>
      </c>
      <c r="N5" s="78">
        <v>5000000</v>
      </c>
      <c r="O5" s="78">
        <v>4000000</v>
      </c>
      <c r="P5" s="78">
        <v>1700000</v>
      </c>
      <c r="Q5" s="78">
        <v>0</v>
      </c>
      <c r="R5" s="78">
        <v>0</v>
      </c>
      <c r="S5" s="78">
        <v>0</v>
      </c>
      <c r="T5" s="78">
        <v>0</v>
      </c>
      <c r="U5" s="78">
        <v>0</v>
      </c>
      <c r="V5" s="78">
        <v>0</v>
      </c>
    </row>
    <row r="6" spans="1:22" s="73" customFormat="1">
      <c r="A6" s="67" t="s">
        <v>58</v>
      </c>
      <c r="B6" s="74" t="s">
        <v>45</v>
      </c>
      <c r="C6" s="74" t="s">
        <v>46</v>
      </c>
      <c r="D6" s="74" t="s">
        <v>47</v>
      </c>
      <c r="E6" s="74" t="s">
        <v>59</v>
      </c>
      <c r="F6" s="74" t="s">
        <v>60</v>
      </c>
      <c r="G6" s="75">
        <v>12000000</v>
      </c>
      <c r="H6" s="76">
        <v>12000000</v>
      </c>
      <c r="I6" s="75"/>
      <c r="J6" s="77">
        <v>0</v>
      </c>
      <c r="K6" s="78">
        <v>0</v>
      </c>
      <c r="L6" s="78">
        <v>150000</v>
      </c>
      <c r="M6" s="78">
        <v>150000</v>
      </c>
      <c r="N6" s="78">
        <v>3500000</v>
      </c>
      <c r="O6" s="78">
        <v>3500000</v>
      </c>
      <c r="P6" s="78">
        <v>3500000</v>
      </c>
      <c r="Q6" s="78">
        <v>1200000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</row>
    <row r="7" spans="1:22" s="73" customFormat="1">
      <c r="A7" s="67" t="s">
        <v>61</v>
      </c>
      <c r="B7" s="74" t="s">
        <v>62</v>
      </c>
      <c r="C7" s="74" t="s">
        <v>63</v>
      </c>
      <c r="D7" s="74" t="s">
        <v>64</v>
      </c>
      <c r="E7" s="74" t="s">
        <v>65</v>
      </c>
      <c r="F7" s="74" t="s">
        <v>66</v>
      </c>
      <c r="G7" s="75">
        <v>2000000</v>
      </c>
      <c r="H7" s="76">
        <v>2000000</v>
      </c>
      <c r="I7" s="75"/>
      <c r="J7" s="77">
        <v>0</v>
      </c>
      <c r="K7" s="78">
        <v>0</v>
      </c>
      <c r="L7" s="78">
        <v>967501.89</v>
      </c>
      <c r="M7" s="78">
        <v>1032498.11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</row>
    <row r="8" spans="1:22" s="73" customFormat="1">
      <c r="A8" s="67" t="s">
        <v>70</v>
      </c>
      <c r="B8" s="74" t="s">
        <v>71</v>
      </c>
      <c r="C8" s="74" t="s">
        <v>63</v>
      </c>
      <c r="D8" s="74" t="s">
        <v>64</v>
      </c>
      <c r="E8" s="74" t="s">
        <v>72</v>
      </c>
      <c r="F8" s="74" t="s">
        <v>73</v>
      </c>
      <c r="G8" s="75">
        <v>4167396.38</v>
      </c>
      <c r="H8" s="76">
        <v>4167396.38</v>
      </c>
      <c r="I8" s="75"/>
      <c r="J8" s="77">
        <v>0</v>
      </c>
      <c r="K8" s="78">
        <v>48376.32</v>
      </c>
      <c r="L8" s="78">
        <v>900000</v>
      </c>
      <c r="M8" s="78">
        <v>1500000</v>
      </c>
      <c r="N8" s="78">
        <v>1500000</v>
      </c>
      <c r="O8" s="78">
        <v>219020.06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</row>
    <row r="9" spans="1:22" s="73" customFormat="1">
      <c r="A9" s="67" t="s">
        <v>75</v>
      </c>
      <c r="B9" s="74" t="s">
        <v>45</v>
      </c>
      <c r="C9" s="74" t="s">
        <v>63</v>
      </c>
      <c r="D9" s="74" t="s">
        <v>64</v>
      </c>
      <c r="E9" s="74" t="s">
        <v>76</v>
      </c>
      <c r="F9" s="74" t="s">
        <v>77</v>
      </c>
      <c r="G9" s="75">
        <v>3200000</v>
      </c>
      <c r="H9" s="76">
        <v>3200000</v>
      </c>
      <c r="I9" s="75"/>
      <c r="J9" s="77">
        <v>0</v>
      </c>
      <c r="K9" s="78">
        <v>0</v>
      </c>
      <c r="L9" s="78">
        <v>1112000</v>
      </c>
      <c r="M9" s="78">
        <v>1700000</v>
      </c>
      <c r="N9" s="78">
        <v>388000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</row>
    <row r="10" spans="1:22" s="73" customFormat="1">
      <c r="A10" s="67" t="s">
        <v>78</v>
      </c>
      <c r="B10" s="74" t="s">
        <v>45</v>
      </c>
      <c r="C10" s="74" t="s">
        <v>63</v>
      </c>
      <c r="D10" s="74" t="s">
        <v>64</v>
      </c>
      <c r="E10" s="74" t="s">
        <v>79</v>
      </c>
      <c r="F10" s="74" t="s">
        <v>80</v>
      </c>
      <c r="G10" s="75">
        <v>3500000</v>
      </c>
      <c r="H10" s="76">
        <v>3313302.78</v>
      </c>
      <c r="I10" s="75">
        <v>186697.22</v>
      </c>
      <c r="J10" s="77">
        <v>0</v>
      </c>
      <c r="K10" s="79">
        <v>15000</v>
      </c>
      <c r="L10" s="79">
        <v>750000</v>
      </c>
      <c r="M10" s="79">
        <v>1600000</v>
      </c>
      <c r="N10" s="79">
        <v>948302.78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</row>
    <row r="11" spans="1:22" s="73" customFormat="1">
      <c r="A11" s="67" t="s">
        <v>82</v>
      </c>
      <c r="B11" s="74" t="s">
        <v>83</v>
      </c>
      <c r="C11" s="74" t="s">
        <v>63</v>
      </c>
      <c r="D11" s="74" t="s">
        <v>64</v>
      </c>
      <c r="E11" s="74" t="s">
        <v>84</v>
      </c>
      <c r="F11" s="74" t="s">
        <v>85</v>
      </c>
      <c r="G11" s="75">
        <v>2680005.29</v>
      </c>
      <c r="H11" s="76">
        <v>2680005.29</v>
      </c>
      <c r="I11" s="75"/>
      <c r="J11" s="77">
        <v>0</v>
      </c>
      <c r="K11" s="78">
        <v>0</v>
      </c>
      <c r="L11" s="79">
        <v>100000</v>
      </c>
      <c r="M11" s="79">
        <v>500000</v>
      </c>
      <c r="N11" s="79">
        <v>840000</v>
      </c>
      <c r="O11" s="79">
        <v>840005.29</v>
      </c>
      <c r="P11" s="79">
        <v>400000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</row>
    <row r="12" spans="1:22" s="73" customFormat="1">
      <c r="A12" s="67" t="s">
        <v>86</v>
      </c>
      <c r="B12" s="74" t="s">
        <v>87</v>
      </c>
      <c r="C12" s="74" t="s">
        <v>63</v>
      </c>
      <c r="D12" s="74" t="s">
        <v>64</v>
      </c>
      <c r="E12" s="74" t="s">
        <v>88</v>
      </c>
      <c r="F12" s="74" t="s">
        <v>89</v>
      </c>
      <c r="G12" s="75">
        <v>998000</v>
      </c>
      <c r="H12" s="76">
        <v>998000</v>
      </c>
      <c r="I12" s="75"/>
      <c r="J12" s="77">
        <v>0</v>
      </c>
      <c r="K12" s="78">
        <v>0</v>
      </c>
      <c r="L12" s="78">
        <v>334000</v>
      </c>
      <c r="M12" s="78">
        <v>332000</v>
      </c>
      <c r="N12" s="78">
        <v>332000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</row>
    <row r="13" spans="1:22" s="73" customFormat="1">
      <c r="A13" s="67" t="s">
        <v>91</v>
      </c>
      <c r="B13" s="74" t="s">
        <v>45</v>
      </c>
      <c r="C13" s="74" t="s">
        <v>46</v>
      </c>
      <c r="D13" s="74" t="s">
        <v>47</v>
      </c>
      <c r="E13" s="74" t="s">
        <v>92</v>
      </c>
      <c r="F13" s="74" t="s">
        <v>93</v>
      </c>
      <c r="G13" s="75">
        <v>2200000</v>
      </c>
      <c r="H13" s="76">
        <v>2200000</v>
      </c>
      <c r="I13" s="75"/>
      <c r="J13" s="77">
        <v>0</v>
      </c>
      <c r="K13" s="78">
        <v>0</v>
      </c>
      <c r="L13" s="78">
        <v>0</v>
      </c>
      <c r="M13" s="78">
        <v>1100000</v>
      </c>
      <c r="N13" s="78">
        <v>1100000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</row>
    <row r="14" spans="1:22" s="73" customFormat="1">
      <c r="A14" s="67" t="s">
        <v>94</v>
      </c>
      <c r="B14" s="74" t="s">
        <v>45</v>
      </c>
      <c r="C14" s="74" t="s">
        <v>46</v>
      </c>
      <c r="D14" s="74" t="s">
        <v>47</v>
      </c>
      <c r="E14" s="74" t="s">
        <v>95</v>
      </c>
      <c r="F14" s="74" t="s">
        <v>96</v>
      </c>
      <c r="G14" s="75">
        <v>2000000</v>
      </c>
      <c r="H14" s="76">
        <v>2000000</v>
      </c>
      <c r="I14" s="75"/>
      <c r="J14" s="77">
        <v>0</v>
      </c>
      <c r="K14" s="78">
        <v>0</v>
      </c>
      <c r="L14" s="78">
        <v>0</v>
      </c>
      <c r="M14" s="78">
        <v>1000000</v>
      </c>
      <c r="N14" s="78">
        <v>1000000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</row>
    <row r="15" spans="1:22" s="73" customFormat="1">
      <c r="A15" s="67" t="s">
        <v>97</v>
      </c>
      <c r="B15" s="74" t="s">
        <v>98</v>
      </c>
      <c r="C15" s="74" t="s">
        <v>46</v>
      </c>
      <c r="D15" s="74" t="s">
        <v>47</v>
      </c>
      <c r="E15" s="74" t="s">
        <v>99</v>
      </c>
      <c r="F15" s="74" t="s">
        <v>100</v>
      </c>
      <c r="G15" s="75">
        <v>12500000</v>
      </c>
      <c r="H15" s="76">
        <v>12500000</v>
      </c>
      <c r="I15" s="75"/>
      <c r="J15" s="77">
        <v>0</v>
      </c>
      <c r="K15" s="78">
        <v>0</v>
      </c>
      <c r="L15" s="80">
        <v>1550000</v>
      </c>
      <c r="M15" s="80">
        <v>3500000</v>
      </c>
      <c r="N15" s="80">
        <v>2500000</v>
      </c>
      <c r="O15" s="80">
        <v>3000000</v>
      </c>
      <c r="P15" s="80">
        <v>1950000</v>
      </c>
      <c r="Q15" s="81"/>
      <c r="R15" s="81"/>
      <c r="S15" s="78">
        <v>0</v>
      </c>
      <c r="T15" s="78">
        <v>0</v>
      </c>
      <c r="U15" s="78">
        <v>0</v>
      </c>
      <c r="V15" s="78">
        <v>0</v>
      </c>
    </row>
    <row r="16" spans="1:22" s="73" customFormat="1">
      <c r="A16" s="67" t="s">
        <v>105</v>
      </c>
      <c r="B16" s="74" t="s">
        <v>106</v>
      </c>
      <c r="C16" s="74" t="s">
        <v>46</v>
      </c>
      <c r="D16" s="74" t="s">
        <v>47</v>
      </c>
      <c r="E16" s="74" t="s">
        <v>107</v>
      </c>
      <c r="F16" s="74" t="s">
        <v>108</v>
      </c>
      <c r="G16" s="75">
        <v>6500000</v>
      </c>
      <c r="H16" s="76">
        <v>6500000</v>
      </c>
      <c r="I16" s="75"/>
      <c r="J16" s="77">
        <v>0</v>
      </c>
      <c r="K16" s="82">
        <v>0</v>
      </c>
      <c r="L16" s="83">
        <v>0</v>
      </c>
      <c r="M16" s="83">
        <v>450000</v>
      </c>
      <c r="N16" s="83">
        <v>2000000</v>
      </c>
      <c r="O16" s="83">
        <v>2000000</v>
      </c>
      <c r="P16" s="83">
        <v>2050000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</row>
    <row r="17" spans="1:22" s="73" customFormat="1">
      <c r="A17" s="67" t="s">
        <v>112</v>
      </c>
      <c r="B17" s="74" t="s">
        <v>113</v>
      </c>
      <c r="C17" s="74" t="s">
        <v>46</v>
      </c>
      <c r="D17" s="74" t="s">
        <v>47</v>
      </c>
      <c r="E17" s="74" t="s">
        <v>114</v>
      </c>
      <c r="F17" s="74" t="s">
        <v>115</v>
      </c>
      <c r="G17" s="75">
        <v>4000000</v>
      </c>
      <c r="H17" s="76">
        <v>4000000</v>
      </c>
      <c r="I17" s="75"/>
      <c r="J17" s="77">
        <v>0</v>
      </c>
      <c r="K17" s="78">
        <v>0</v>
      </c>
      <c r="L17" s="78">
        <v>150000</v>
      </c>
      <c r="M17" s="78">
        <v>1500000</v>
      </c>
      <c r="N17" s="78">
        <v>1500000</v>
      </c>
      <c r="O17" s="78">
        <v>850000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</row>
    <row r="18" spans="1:22" s="73" customFormat="1">
      <c r="A18" s="67" t="s">
        <v>116</v>
      </c>
      <c r="B18" s="74" t="s">
        <v>117</v>
      </c>
      <c r="C18" s="74" t="s">
        <v>46</v>
      </c>
      <c r="D18" s="74" t="s">
        <v>47</v>
      </c>
      <c r="E18" s="74" t="s">
        <v>118</v>
      </c>
      <c r="F18" s="74" t="s">
        <v>119</v>
      </c>
      <c r="G18" s="75">
        <v>5900000</v>
      </c>
      <c r="H18" s="76">
        <v>5900000</v>
      </c>
      <c r="I18" s="75"/>
      <c r="J18" s="77">
        <v>0</v>
      </c>
      <c r="K18" s="78">
        <v>50000</v>
      </c>
      <c r="L18" s="78">
        <v>600000</v>
      </c>
      <c r="M18" s="78">
        <v>5050000</v>
      </c>
      <c r="N18" s="78">
        <v>200000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</row>
    <row r="19" spans="1:22" s="73" customFormat="1" ht="30">
      <c r="A19" s="67" t="s">
        <v>121</v>
      </c>
      <c r="B19" s="74" t="s">
        <v>122</v>
      </c>
      <c r="C19" s="74" t="s">
        <v>123</v>
      </c>
      <c r="D19" s="74" t="s">
        <v>124</v>
      </c>
      <c r="E19" s="74"/>
      <c r="F19" s="74" t="s">
        <v>125</v>
      </c>
      <c r="G19" s="75">
        <v>7379329.1699999999</v>
      </c>
      <c r="H19" s="76">
        <v>5330939.99</v>
      </c>
      <c r="I19" s="75">
        <v>2048389.18</v>
      </c>
      <c r="J19" s="77">
        <v>0</v>
      </c>
      <c r="K19" s="78">
        <v>0</v>
      </c>
      <c r="L19" s="78">
        <v>86200</v>
      </c>
      <c r="M19" s="78">
        <v>1408106.12</v>
      </c>
      <c r="N19" s="78">
        <v>2970627.26</v>
      </c>
      <c r="O19" s="78">
        <v>848786.61</v>
      </c>
      <c r="P19" s="78">
        <v>17220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</row>
    <row r="20" spans="1:22" s="73" customFormat="1" ht="45">
      <c r="A20" s="67" t="s">
        <v>127</v>
      </c>
      <c r="B20" s="74" t="s">
        <v>128</v>
      </c>
      <c r="C20" s="74" t="s">
        <v>123</v>
      </c>
      <c r="D20" s="74" t="s">
        <v>124</v>
      </c>
      <c r="E20" s="74"/>
      <c r="F20" s="74" t="s">
        <v>129</v>
      </c>
      <c r="G20" s="75">
        <v>9597790.0800000001</v>
      </c>
      <c r="H20" s="76">
        <v>4660904</v>
      </c>
      <c r="I20" s="75">
        <v>4936886.08</v>
      </c>
      <c r="J20" s="77">
        <v>0</v>
      </c>
      <c r="K20" s="78">
        <v>0</v>
      </c>
      <c r="L20" s="78">
        <v>485578.88</v>
      </c>
      <c r="M20" s="78">
        <v>1858560.32</v>
      </c>
      <c r="N20" s="78">
        <v>1617663.54</v>
      </c>
      <c r="O20" s="78">
        <v>577479.64</v>
      </c>
      <c r="P20" s="78">
        <v>121621.62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</row>
    <row r="21" spans="1:22" s="73" customFormat="1" ht="30">
      <c r="A21" s="67" t="s">
        <v>130</v>
      </c>
      <c r="B21" s="74" t="s">
        <v>131</v>
      </c>
      <c r="C21" s="74" t="s">
        <v>132</v>
      </c>
      <c r="D21" s="74" t="s">
        <v>133</v>
      </c>
      <c r="E21" s="74" t="s">
        <v>134</v>
      </c>
      <c r="F21" s="74" t="s">
        <v>135</v>
      </c>
      <c r="G21" s="75">
        <v>253992620</v>
      </c>
      <c r="H21" s="76">
        <v>15000000</v>
      </c>
      <c r="I21" s="75">
        <v>238992620</v>
      </c>
      <c r="J21" s="77">
        <v>0</v>
      </c>
      <c r="K21" s="78">
        <v>15000000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</row>
    <row r="22" spans="1:22" s="73" customFormat="1">
      <c r="A22" s="67" t="s">
        <v>136</v>
      </c>
      <c r="B22" s="74" t="s">
        <v>137</v>
      </c>
      <c r="C22" s="74" t="s">
        <v>123</v>
      </c>
      <c r="D22" s="74" t="s">
        <v>124</v>
      </c>
      <c r="E22" s="74" t="s">
        <v>138</v>
      </c>
      <c r="F22" s="74" t="s">
        <v>139</v>
      </c>
      <c r="G22" s="75">
        <v>5800000</v>
      </c>
      <c r="H22" s="76">
        <v>5000000</v>
      </c>
      <c r="I22" s="75">
        <v>800000</v>
      </c>
      <c r="J22" s="77">
        <v>0</v>
      </c>
      <c r="K22" s="78">
        <v>0</v>
      </c>
      <c r="L22" s="78">
        <v>0</v>
      </c>
      <c r="M22" s="78">
        <v>100000</v>
      </c>
      <c r="N22" s="78">
        <v>1500000</v>
      </c>
      <c r="O22" s="78">
        <v>2500000</v>
      </c>
      <c r="P22" s="78">
        <v>900000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</row>
    <row r="23" spans="1:22" s="73" customFormat="1">
      <c r="A23" s="67" t="s">
        <v>141</v>
      </c>
      <c r="B23" s="74" t="s">
        <v>137</v>
      </c>
      <c r="C23" s="74" t="s">
        <v>142</v>
      </c>
      <c r="D23" s="74" t="s">
        <v>143</v>
      </c>
      <c r="E23" s="74" t="s">
        <v>144</v>
      </c>
      <c r="F23" s="74" t="s">
        <v>145</v>
      </c>
      <c r="G23" s="75">
        <v>3390560</v>
      </c>
      <c r="H23" s="76">
        <v>596120</v>
      </c>
      <c r="I23" s="75">
        <v>2794440</v>
      </c>
      <c r="J23" s="77">
        <v>0</v>
      </c>
      <c r="K23" s="78">
        <v>133289.40512481701</v>
      </c>
      <c r="L23" s="78">
        <v>404976.77051578503</v>
      </c>
      <c r="M23" s="78">
        <v>57853.824359397899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</row>
    <row r="24" spans="1:22" s="73" customFormat="1">
      <c r="A24" s="67" t="s">
        <v>146</v>
      </c>
      <c r="B24" s="74" t="s">
        <v>137</v>
      </c>
      <c r="C24" s="74" t="s">
        <v>142</v>
      </c>
      <c r="D24" s="74" t="s">
        <v>143</v>
      </c>
      <c r="E24" s="74" t="s">
        <v>147</v>
      </c>
      <c r="F24" s="74" t="s">
        <v>148</v>
      </c>
      <c r="G24" s="75">
        <v>1669566</v>
      </c>
      <c r="H24" s="76">
        <v>669566</v>
      </c>
      <c r="I24" s="75">
        <v>1000000</v>
      </c>
      <c r="J24" s="77">
        <v>0</v>
      </c>
      <c r="K24" s="78">
        <v>174235.295270373</v>
      </c>
      <c r="L24" s="78">
        <v>433414.36663842399</v>
      </c>
      <c r="M24" s="78">
        <v>61916.338091203397</v>
      </c>
      <c r="N24" s="78">
        <v>0</v>
      </c>
      <c r="O24" s="78"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0</v>
      </c>
      <c r="V24" s="78">
        <v>0</v>
      </c>
    </row>
    <row r="25" spans="1:22" s="73" customFormat="1">
      <c r="A25" s="67" t="s">
        <v>149</v>
      </c>
      <c r="B25" s="74" t="s">
        <v>150</v>
      </c>
      <c r="C25" s="74" t="s">
        <v>151</v>
      </c>
      <c r="D25" s="74" t="s">
        <v>152</v>
      </c>
      <c r="E25" s="74" t="s">
        <v>573</v>
      </c>
      <c r="F25" s="74" t="s">
        <v>154</v>
      </c>
      <c r="G25" s="75">
        <v>7500000</v>
      </c>
      <c r="H25" s="76">
        <v>7500000</v>
      </c>
      <c r="I25" s="75"/>
      <c r="J25" s="77">
        <v>0</v>
      </c>
      <c r="K25" s="78">
        <v>20000</v>
      </c>
      <c r="L25" s="78">
        <v>100000</v>
      </c>
      <c r="M25" s="78">
        <v>280000</v>
      </c>
      <c r="N25" s="78">
        <v>100000</v>
      </c>
      <c r="O25" s="78">
        <v>2000000</v>
      </c>
      <c r="P25" s="78">
        <v>2000000</v>
      </c>
      <c r="Q25" s="78">
        <v>2000000</v>
      </c>
      <c r="R25" s="78">
        <v>1000000</v>
      </c>
      <c r="S25" s="78">
        <v>0</v>
      </c>
      <c r="T25" s="78">
        <v>0</v>
      </c>
      <c r="U25" s="78">
        <v>0</v>
      </c>
      <c r="V25" s="78">
        <v>0</v>
      </c>
    </row>
    <row r="26" spans="1:22" s="73" customFormat="1">
      <c r="A26" s="67" t="s">
        <v>156</v>
      </c>
      <c r="B26" s="74" t="s">
        <v>157</v>
      </c>
      <c r="C26" s="74" t="s">
        <v>151</v>
      </c>
      <c r="D26" s="74" t="s">
        <v>152</v>
      </c>
      <c r="E26" s="74" t="s">
        <v>158</v>
      </c>
      <c r="F26" s="74" t="s">
        <v>159</v>
      </c>
      <c r="G26" s="75">
        <v>808672.4</v>
      </c>
      <c r="H26" s="76">
        <v>808672.4</v>
      </c>
      <c r="I26" s="75"/>
      <c r="J26" s="77">
        <v>0</v>
      </c>
      <c r="K26" s="78">
        <v>0</v>
      </c>
      <c r="L26" s="80">
        <v>250000</v>
      </c>
      <c r="M26" s="80">
        <v>450000</v>
      </c>
      <c r="N26" s="78">
        <v>108672.4</v>
      </c>
      <c r="O26" s="78"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  <c r="U26" s="78">
        <v>0</v>
      </c>
      <c r="V26" s="78">
        <v>0</v>
      </c>
    </row>
    <row r="27" spans="1:22" s="73" customFormat="1">
      <c r="A27" s="67" t="s">
        <v>160</v>
      </c>
      <c r="B27" s="74" t="s">
        <v>161</v>
      </c>
      <c r="C27" s="74" t="s">
        <v>123</v>
      </c>
      <c r="D27" s="74" t="s">
        <v>124</v>
      </c>
      <c r="E27" s="74" t="s">
        <v>162</v>
      </c>
      <c r="F27" s="74" t="s">
        <v>163</v>
      </c>
      <c r="G27" s="75">
        <v>140000</v>
      </c>
      <c r="H27" s="76">
        <v>140000</v>
      </c>
      <c r="I27" s="75"/>
      <c r="J27" s="77">
        <v>0</v>
      </c>
      <c r="K27" s="78">
        <v>0</v>
      </c>
      <c r="L27" s="83">
        <v>84000</v>
      </c>
      <c r="M27" s="83">
        <v>56000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78">
        <v>0</v>
      </c>
      <c r="V27" s="78">
        <v>0</v>
      </c>
    </row>
    <row r="28" spans="1:22" s="73" customFormat="1" ht="30">
      <c r="A28" s="67" t="s">
        <v>164</v>
      </c>
      <c r="B28" s="74" t="s">
        <v>165</v>
      </c>
      <c r="C28" s="74" t="s">
        <v>123</v>
      </c>
      <c r="D28" s="74" t="s">
        <v>124</v>
      </c>
      <c r="E28" s="74" t="s">
        <v>166</v>
      </c>
      <c r="F28" s="74" t="s">
        <v>167</v>
      </c>
      <c r="G28" s="75">
        <v>135000</v>
      </c>
      <c r="H28" s="76">
        <v>135000</v>
      </c>
      <c r="I28" s="75"/>
      <c r="J28" s="77">
        <v>0</v>
      </c>
      <c r="K28" s="78">
        <v>0</v>
      </c>
      <c r="L28" s="78">
        <v>135000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  <c r="U28" s="78">
        <v>0</v>
      </c>
      <c r="V28" s="78">
        <v>0</v>
      </c>
    </row>
    <row r="29" spans="1:22" s="73" customFormat="1">
      <c r="A29" s="67" t="s">
        <v>168</v>
      </c>
      <c r="B29" s="74" t="s">
        <v>62</v>
      </c>
      <c r="C29" s="74" t="s">
        <v>151</v>
      </c>
      <c r="D29" s="74" t="s">
        <v>152</v>
      </c>
      <c r="E29" s="74" t="s">
        <v>169</v>
      </c>
      <c r="F29" s="74" t="s">
        <v>170</v>
      </c>
      <c r="G29" s="75">
        <v>1720000</v>
      </c>
      <c r="H29" s="76">
        <v>1335800</v>
      </c>
      <c r="I29" s="75">
        <v>384200</v>
      </c>
      <c r="J29" s="77">
        <v>0</v>
      </c>
      <c r="K29" s="78">
        <v>0</v>
      </c>
      <c r="L29" s="78">
        <v>485451</v>
      </c>
      <c r="M29" s="78">
        <v>557100</v>
      </c>
      <c r="N29" s="78">
        <v>293249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  <c r="T29" s="78">
        <v>0</v>
      </c>
      <c r="U29" s="78">
        <v>0</v>
      </c>
      <c r="V29" s="78">
        <v>0</v>
      </c>
    </row>
    <row r="30" spans="1:22" s="73" customFormat="1">
      <c r="A30" s="67" t="s">
        <v>171</v>
      </c>
      <c r="B30" s="74" t="s">
        <v>172</v>
      </c>
      <c r="C30" s="74" t="s">
        <v>123</v>
      </c>
      <c r="D30" s="74" t="s">
        <v>124</v>
      </c>
      <c r="E30" s="74" t="s">
        <v>173</v>
      </c>
      <c r="F30" s="74" t="s">
        <v>174</v>
      </c>
      <c r="G30" s="75">
        <v>1000000</v>
      </c>
      <c r="H30" s="76">
        <v>1000000</v>
      </c>
      <c r="I30" s="75"/>
      <c r="J30" s="77">
        <v>0</v>
      </c>
      <c r="K30" s="78">
        <v>0</v>
      </c>
      <c r="L30" s="78">
        <v>300000</v>
      </c>
      <c r="M30" s="78">
        <v>350000</v>
      </c>
      <c r="N30" s="78">
        <v>200000</v>
      </c>
      <c r="O30" s="78">
        <v>150000</v>
      </c>
      <c r="P30" s="78">
        <v>0</v>
      </c>
      <c r="Q30" s="78">
        <v>0</v>
      </c>
      <c r="R30" s="78">
        <v>0</v>
      </c>
      <c r="S30" s="78">
        <v>0</v>
      </c>
      <c r="T30" s="78">
        <v>0</v>
      </c>
      <c r="U30" s="78">
        <v>0</v>
      </c>
      <c r="V30" s="78">
        <v>0</v>
      </c>
    </row>
    <row r="31" spans="1:22" s="73" customFormat="1" ht="30">
      <c r="A31" s="67" t="s">
        <v>175</v>
      </c>
      <c r="B31" s="74" t="s">
        <v>176</v>
      </c>
      <c r="C31" s="74" t="s">
        <v>177</v>
      </c>
      <c r="D31" s="74" t="s">
        <v>178</v>
      </c>
      <c r="E31" s="74" t="s">
        <v>179</v>
      </c>
      <c r="F31" s="74" t="s">
        <v>574</v>
      </c>
      <c r="G31" s="75">
        <v>2700000</v>
      </c>
      <c r="H31" s="76">
        <v>1000000</v>
      </c>
      <c r="I31" s="75">
        <v>1700000</v>
      </c>
      <c r="J31" s="77">
        <v>0</v>
      </c>
      <c r="K31" s="78">
        <v>0</v>
      </c>
      <c r="L31" s="83">
        <v>185185.18</v>
      </c>
      <c r="M31" s="83">
        <v>407407.41</v>
      </c>
      <c r="N31" s="83">
        <v>407407.41</v>
      </c>
      <c r="O31" s="78">
        <v>0</v>
      </c>
      <c r="P31" s="78">
        <v>0</v>
      </c>
      <c r="Q31" s="78">
        <v>0</v>
      </c>
      <c r="R31" s="78">
        <v>0</v>
      </c>
      <c r="S31" s="78">
        <v>0</v>
      </c>
      <c r="T31" s="78">
        <v>0</v>
      </c>
      <c r="U31" s="78">
        <v>0</v>
      </c>
      <c r="V31" s="78">
        <v>0</v>
      </c>
    </row>
    <row r="32" spans="1:22" s="73" customFormat="1">
      <c r="A32" s="67" t="s">
        <v>181</v>
      </c>
      <c r="B32" s="74" t="s">
        <v>150</v>
      </c>
      <c r="C32" s="74" t="s">
        <v>46</v>
      </c>
      <c r="D32" s="22" t="s">
        <v>182</v>
      </c>
      <c r="E32" s="74" t="s">
        <v>183</v>
      </c>
      <c r="F32" s="74" t="s">
        <v>184</v>
      </c>
      <c r="G32" s="75">
        <v>227267305.44</v>
      </c>
      <c r="H32" s="76">
        <v>113000000</v>
      </c>
      <c r="I32" s="75">
        <v>114267305.44</v>
      </c>
      <c r="J32" s="77">
        <v>0</v>
      </c>
      <c r="K32" s="78">
        <v>0</v>
      </c>
      <c r="L32" s="78">
        <v>0</v>
      </c>
      <c r="M32" s="78">
        <v>0</v>
      </c>
      <c r="N32" s="78">
        <v>28250000</v>
      </c>
      <c r="O32" s="78">
        <v>33900000</v>
      </c>
      <c r="P32" s="78">
        <v>50850000</v>
      </c>
      <c r="Q32" s="78">
        <v>0</v>
      </c>
      <c r="R32" s="78">
        <v>0</v>
      </c>
      <c r="S32" s="78">
        <v>0</v>
      </c>
      <c r="T32" s="78">
        <v>0</v>
      </c>
      <c r="U32" s="78">
        <v>0</v>
      </c>
      <c r="V32" s="78">
        <v>0</v>
      </c>
    </row>
    <row r="33" spans="1:22" s="73" customFormat="1">
      <c r="A33" s="67" t="s">
        <v>185</v>
      </c>
      <c r="B33" s="74" t="s">
        <v>150</v>
      </c>
      <c r="C33" s="74" t="s">
        <v>46</v>
      </c>
      <c r="D33" s="74" t="s">
        <v>47</v>
      </c>
      <c r="E33" s="74" t="s">
        <v>186</v>
      </c>
      <c r="F33" s="74" t="s">
        <v>187</v>
      </c>
      <c r="G33" s="75">
        <v>8000000</v>
      </c>
      <c r="H33" s="76">
        <v>8000000</v>
      </c>
      <c r="I33" s="75"/>
      <c r="J33" s="77">
        <v>0</v>
      </c>
      <c r="K33" s="78">
        <v>0</v>
      </c>
      <c r="L33" s="78">
        <v>400000</v>
      </c>
      <c r="M33" s="80">
        <v>1300000</v>
      </c>
      <c r="N33" s="80">
        <v>800000</v>
      </c>
      <c r="O33" s="78">
        <v>1000000</v>
      </c>
      <c r="P33" s="78">
        <v>1500000</v>
      </c>
      <c r="Q33" s="78">
        <v>1500000</v>
      </c>
      <c r="R33" s="78">
        <v>1500000</v>
      </c>
      <c r="S33" s="78">
        <v>0</v>
      </c>
      <c r="T33" s="78">
        <v>0</v>
      </c>
      <c r="U33" s="78">
        <v>0</v>
      </c>
      <c r="V33" s="78">
        <v>0</v>
      </c>
    </row>
    <row r="34" spans="1:22" s="73" customFormat="1">
      <c r="A34" s="67" t="s">
        <v>189</v>
      </c>
      <c r="B34" s="74" t="s">
        <v>45</v>
      </c>
      <c r="C34" s="74" t="s">
        <v>190</v>
      </c>
      <c r="D34" s="74" t="s">
        <v>191</v>
      </c>
      <c r="E34" s="74"/>
      <c r="F34" s="74" t="s">
        <v>192</v>
      </c>
      <c r="G34" s="75">
        <v>8000000</v>
      </c>
      <c r="H34" s="76">
        <v>8000000</v>
      </c>
      <c r="I34" s="75"/>
      <c r="J34" s="77">
        <v>0</v>
      </c>
      <c r="K34" s="78">
        <v>0</v>
      </c>
      <c r="L34" s="78">
        <f>300000-L61</f>
        <v>270000</v>
      </c>
      <c r="M34" s="78">
        <f>900000-M61</f>
        <v>200000</v>
      </c>
      <c r="N34" s="78">
        <f>900000-N61</f>
        <v>100000</v>
      </c>
      <c r="O34" s="78">
        <f>900000-O61</f>
        <v>430000</v>
      </c>
      <c r="P34" s="78">
        <v>700000</v>
      </c>
      <c r="Q34" s="78">
        <v>900000</v>
      </c>
      <c r="R34" s="78">
        <v>900000</v>
      </c>
      <c r="S34" s="78">
        <v>900000</v>
      </c>
      <c r="T34" s="78">
        <v>900000</v>
      </c>
      <c r="U34" s="78">
        <v>900000</v>
      </c>
      <c r="V34" s="78">
        <v>1800000</v>
      </c>
    </row>
    <row r="35" spans="1:22" s="73" customFormat="1">
      <c r="A35" s="67" t="s">
        <v>194</v>
      </c>
      <c r="B35" s="74" t="s">
        <v>575</v>
      </c>
      <c r="C35" s="74" t="s">
        <v>123</v>
      </c>
      <c r="D35" s="74" t="s">
        <v>124</v>
      </c>
      <c r="E35" s="74"/>
      <c r="F35" s="74" t="s">
        <v>196</v>
      </c>
      <c r="G35" s="75">
        <v>29500000</v>
      </c>
      <c r="H35" s="76">
        <v>10000000</v>
      </c>
      <c r="I35" s="75">
        <v>19500000</v>
      </c>
      <c r="J35" s="77">
        <v>0</v>
      </c>
      <c r="K35" s="78">
        <v>0</v>
      </c>
      <c r="L35" s="78">
        <v>0</v>
      </c>
      <c r="M35" s="78">
        <v>100000</v>
      </c>
      <c r="N35" s="78">
        <v>2900000</v>
      </c>
      <c r="O35" s="78">
        <v>3000000</v>
      </c>
      <c r="P35" s="78">
        <v>3000000</v>
      </c>
      <c r="Q35" s="78">
        <v>1000000</v>
      </c>
      <c r="R35" s="78">
        <v>0</v>
      </c>
      <c r="S35" s="78">
        <v>0</v>
      </c>
      <c r="T35" s="78">
        <v>0</v>
      </c>
      <c r="U35" s="78">
        <v>0</v>
      </c>
      <c r="V35" s="78">
        <v>0</v>
      </c>
    </row>
    <row r="36" spans="1:22" s="73" customFormat="1" ht="30">
      <c r="A36" s="67" t="s">
        <v>197</v>
      </c>
      <c r="B36" s="74" t="s">
        <v>198</v>
      </c>
      <c r="C36" s="74" t="s">
        <v>63</v>
      </c>
      <c r="D36" s="74" t="s">
        <v>64</v>
      </c>
      <c r="E36" s="74" t="s">
        <v>199</v>
      </c>
      <c r="F36" s="74" t="s">
        <v>200</v>
      </c>
      <c r="G36" s="75">
        <v>4200000</v>
      </c>
      <c r="H36" s="76">
        <v>4200000</v>
      </c>
      <c r="I36" s="75"/>
      <c r="J36" s="77">
        <v>0</v>
      </c>
      <c r="K36" s="78">
        <v>0</v>
      </c>
      <c r="L36" s="78">
        <v>675360</v>
      </c>
      <c r="M36" s="78">
        <v>2296752</v>
      </c>
      <c r="N36" s="78">
        <v>1147488</v>
      </c>
      <c r="O36" s="78">
        <v>80400</v>
      </c>
      <c r="P36" s="78">
        <v>0</v>
      </c>
      <c r="Q36" s="78">
        <v>0</v>
      </c>
      <c r="R36" s="78">
        <v>0</v>
      </c>
      <c r="S36" s="78">
        <v>0</v>
      </c>
      <c r="T36" s="78">
        <v>0</v>
      </c>
      <c r="U36" s="78">
        <v>0</v>
      </c>
      <c r="V36" s="78">
        <v>0</v>
      </c>
    </row>
    <row r="37" spans="1:22" s="73" customFormat="1" ht="32.450000000000003" customHeight="1">
      <c r="A37" s="67" t="s">
        <v>201</v>
      </c>
      <c r="B37" s="74" t="s">
        <v>45</v>
      </c>
      <c r="C37" s="74" t="s">
        <v>46</v>
      </c>
      <c r="D37" s="74" t="s">
        <v>47</v>
      </c>
      <c r="E37" s="74" t="s">
        <v>202</v>
      </c>
      <c r="F37" s="74" t="s">
        <v>203</v>
      </c>
      <c r="G37" s="75">
        <v>14000000</v>
      </c>
      <c r="H37" s="76">
        <v>14000000</v>
      </c>
      <c r="I37" s="75"/>
      <c r="J37" s="77">
        <v>0</v>
      </c>
      <c r="K37" s="78">
        <v>0</v>
      </c>
      <c r="L37" s="78">
        <v>0</v>
      </c>
      <c r="M37" s="78">
        <v>650000</v>
      </c>
      <c r="N37" s="78">
        <v>0</v>
      </c>
      <c r="O37" s="78">
        <v>0</v>
      </c>
      <c r="P37" s="78">
        <v>3000000</v>
      </c>
      <c r="Q37" s="78">
        <v>5000000</v>
      </c>
      <c r="R37" s="78">
        <v>5350000</v>
      </c>
      <c r="S37" s="78">
        <v>0</v>
      </c>
      <c r="T37" s="78">
        <v>0</v>
      </c>
      <c r="U37" s="78">
        <v>0</v>
      </c>
      <c r="V37" s="78">
        <v>0</v>
      </c>
    </row>
    <row r="38" spans="1:22" s="73" customFormat="1">
      <c r="A38" s="67" t="s">
        <v>204</v>
      </c>
      <c r="B38" s="74" t="s">
        <v>205</v>
      </c>
      <c r="C38" s="74" t="s">
        <v>142</v>
      </c>
      <c r="D38" s="74" t="s">
        <v>206</v>
      </c>
      <c r="E38" s="74" t="s">
        <v>207</v>
      </c>
      <c r="F38" s="74" t="s">
        <v>208</v>
      </c>
      <c r="G38" s="75">
        <v>6000000</v>
      </c>
      <c r="H38" s="76">
        <v>6000000</v>
      </c>
      <c r="I38" s="75"/>
      <c r="J38" s="77">
        <v>0</v>
      </c>
      <c r="K38" s="84">
        <v>0</v>
      </c>
      <c r="L38" s="83">
        <v>100000</v>
      </c>
      <c r="M38" s="83">
        <v>1500000</v>
      </c>
      <c r="N38" s="83">
        <v>1500000</v>
      </c>
      <c r="O38" s="83">
        <v>1500000</v>
      </c>
      <c r="P38" s="83">
        <v>1400000</v>
      </c>
      <c r="Q38" s="78">
        <v>0</v>
      </c>
      <c r="R38" s="78">
        <v>0</v>
      </c>
      <c r="S38" s="78">
        <v>0</v>
      </c>
      <c r="T38" s="78">
        <v>0</v>
      </c>
      <c r="U38" s="78">
        <v>0</v>
      </c>
      <c r="V38" s="78">
        <v>0</v>
      </c>
    </row>
    <row r="39" spans="1:22" s="73" customFormat="1">
      <c r="A39" s="67" t="s">
        <v>209</v>
      </c>
      <c r="B39" s="74" t="s">
        <v>210</v>
      </c>
      <c r="C39" s="74" t="s">
        <v>151</v>
      </c>
      <c r="D39" s="74" t="s">
        <v>211</v>
      </c>
      <c r="E39" s="74" t="s">
        <v>576</v>
      </c>
      <c r="F39" s="74" t="s">
        <v>213</v>
      </c>
      <c r="G39" s="75">
        <v>1250000</v>
      </c>
      <c r="H39" s="76">
        <v>1250000</v>
      </c>
      <c r="I39" s="75"/>
      <c r="J39" s="77">
        <v>0</v>
      </c>
      <c r="K39" s="78">
        <v>30000</v>
      </c>
      <c r="L39" s="78">
        <v>60000</v>
      </c>
      <c r="M39" s="78">
        <v>600000</v>
      </c>
      <c r="N39" s="78">
        <v>520000</v>
      </c>
      <c r="O39" s="78">
        <v>40000</v>
      </c>
      <c r="P39" s="78">
        <v>0</v>
      </c>
      <c r="Q39" s="78">
        <v>0</v>
      </c>
      <c r="R39" s="78">
        <v>0</v>
      </c>
      <c r="S39" s="78">
        <v>0</v>
      </c>
      <c r="T39" s="78">
        <v>0</v>
      </c>
      <c r="U39" s="78">
        <v>0</v>
      </c>
      <c r="V39" s="78">
        <v>0</v>
      </c>
    </row>
    <row r="40" spans="1:22" s="73" customFormat="1">
      <c r="A40" s="67" t="s">
        <v>214</v>
      </c>
      <c r="B40" s="74" t="s">
        <v>215</v>
      </c>
      <c r="C40" s="74" t="s">
        <v>132</v>
      </c>
      <c r="D40" s="74" t="s">
        <v>216</v>
      </c>
      <c r="E40" s="74" t="s">
        <v>577</v>
      </c>
      <c r="F40" s="74" t="s">
        <v>218</v>
      </c>
      <c r="G40" s="75">
        <v>895000</v>
      </c>
      <c r="H40" s="76">
        <v>700000</v>
      </c>
      <c r="I40" s="75">
        <v>195000</v>
      </c>
      <c r="J40" s="77">
        <v>0</v>
      </c>
      <c r="K40" s="78">
        <v>0</v>
      </c>
      <c r="L40" s="78">
        <v>135000</v>
      </c>
      <c r="M40" s="78">
        <v>540000</v>
      </c>
      <c r="N40" s="78">
        <v>25000</v>
      </c>
      <c r="O40" s="81"/>
      <c r="P40" s="78">
        <v>0</v>
      </c>
      <c r="Q40" s="78">
        <v>0</v>
      </c>
      <c r="R40" s="78">
        <v>0</v>
      </c>
      <c r="S40" s="78">
        <v>0</v>
      </c>
      <c r="T40" s="78">
        <v>0</v>
      </c>
      <c r="U40" s="78">
        <v>0</v>
      </c>
      <c r="V40" s="78">
        <v>0</v>
      </c>
    </row>
    <row r="41" spans="1:22" s="73" customFormat="1">
      <c r="A41" s="67" t="s">
        <v>219</v>
      </c>
      <c r="B41" s="74" t="s">
        <v>220</v>
      </c>
      <c r="C41" s="74" t="s">
        <v>151</v>
      </c>
      <c r="D41" s="74" t="s">
        <v>152</v>
      </c>
      <c r="E41" s="74" t="s">
        <v>221</v>
      </c>
      <c r="F41" s="74" t="s">
        <v>222</v>
      </c>
      <c r="G41" s="75">
        <v>1457980.3</v>
      </c>
      <c r="H41" s="76">
        <v>1000000</v>
      </c>
      <c r="I41" s="75">
        <v>457980.3</v>
      </c>
      <c r="J41" s="77">
        <v>0</v>
      </c>
      <c r="K41" s="78">
        <v>0</v>
      </c>
      <c r="L41" s="83">
        <v>150000</v>
      </c>
      <c r="M41" s="78">
        <v>300000</v>
      </c>
      <c r="N41" s="83">
        <v>300000</v>
      </c>
      <c r="O41" s="83">
        <v>150000</v>
      </c>
      <c r="P41" s="78">
        <v>100000</v>
      </c>
      <c r="Q41" s="78">
        <v>0</v>
      </c>
      <c r="R41" s="78">
        <v>0</v>
      </c>
      <c r="S41" s="78">
        <v>0</v>
      </c>
      <c r="T41" s="78">
        <v>0</v>
      </c>
      <c r="U41" s="78">
        <v>0</v>
      </c>
      <c r="V41" s="78">
        <v>0</v>
      </c>
    </row>
    <row r="42" spans="1:22" s="73" customFormat="1">
      <c r="A42" s="67" t="s">
        <v>223</v>
      </c>
      <c r="B42" s="74" t="s">
        <v>224</v>
      </c>
      <c r="C42" s="74" t="s">
        <v>151</v>
      </c>
      <c r="D42" s="74" t="s">
        <v>152</v>
      </c>
      <c r="E42" s="74" t="s">
        <v>578</v>
      </c>
      <c r="F42" s="74" t="s">
        <v>226</v>
      </c>
      <c r="G42" s="75">
        <v>1149950</v>
      </c>
      <c r="H42" s="76">
        <v>1149950</v>
      </c>
      <c r="I42" s="75"/>
      <c r="J42" s="77">
        <v>0</v>
      </c>
      <c r="K42" s="78">
        <v>0</v>
      </c>
      <c r="L42" s="78">
        <v>0</v>
      </c>
      <c r="M42" s="78">
        <v>239950</v>
      </c>
      <c r="N42" s="78">
        <v>760000</v>
      </c>
      <c r="O42" s="78">
        <v>150000</v>
      </c>
      <c r="P42" s="78">
        <v>0</v>
      </c>
      <c r="Q42" s="78">
        <v>0</v>
      </c>
      <c r="R42" s="78">
        <v>0</v>
      </c>
      <c r="S42" s="78">
        <v>0</v>
      </c>
      <c r="T42" s="78">
        <v>0</v>
      </c>
      <c r="U42" s="78">
        <v>0</v>
      </c>
      <c r="V42" s="78">
        <v>0</v>
      </c>
    </row>
    <row r="43" spans="1:22" s="73" customFormat="1">
      <c r="A43" s="67" t="s">
        <v>227</v>
      </c>
      <c r="B43" s="74" t="s">
        <v>228</v>
      </c>
      <c r="C43" s="74" t="s">
        <v>46</v>
      </c>
      <c r="D43" s="74" t="s">
        <v>47</v>
      </c>
      <c r="E43" s="74" t="s">
        <v>229</v>
      </c>
      <c r="F43" s="74" t="s">
        <v>230</v>
      </c>
      <c r="G43" s="75">
        <v>2200000</v>
      </c>
      <c r="H43" s="76">
        <v>2200000</v>
      </c>
      <c r="I43" s="75"/>
      <c r="J43" s="77">
        <v>0</v>
      </c>
      <c r="K43" s="78">
        <v>0</v>
      </c>
      <c r="L43" s="78">
        <v>130000</v>
      </c>
      <c r="M43" s="78">
        <v>300000</v>
      </c>
      <c r="N43" s="78">
        <v>1500000</v>
      </c>
      <c r="O43" s="78">
        <v>270000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78">
        <v>0</v>
      </c>
      <c r="V43" s="78">
        <v>0</v>
      </c>
    </row>
    <row r="44" spans="1:22" s="73" customFormat="1">
      <c r="A44" s="67" t="s">
        <v>231</v>
      </c>
      <c r="B44" s="74" t="s">
        <v>232</v>
      </c>
      <c r="C44" s="74" t="s">
        <v>46</v>
      </c>
      <c r="D44" s="74" t="s">
        <v>47</v>
      </c>
      <c r="E44" s="74" t="s">
        <v>233</v>
      </c>
      <c r="F44" s="74" t="s">
        <v>234</v>
      </c>
      <c r="G44" s="75">
        <v>800000</v>
      </c>
      <c r="H44" s="76">
        <v>800000</v>
      </c>
      <c r="I44" s="75"/>
      <c r="J44" s="77">
        <v>0</v>
      </c>
      <c r="K44" s="78">
        <v>0</v>
      </c>
      <c r="L44" s="78">
        <v>417000</v>
      </c>
      <c r="M44" s="78">
        <v>383000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  <c r="T44" s="78">
        <v>0</v>
      </c>
      <c r="U44" s="78">
        <v>0</v>
      </c>
      <c r="V44" s="78">
        <v>0</v>
      </c>
    </row>
    <row r="45" spans="1:22" s="73" customFormat="1">
      <c r="A45" s="67" t="s">
        <v>235</v>
      </c>
      <c r="B45" s="74" t="s">
        <v>236</v>
      </c>
      <c r="C45" s="74" t="s">
        <v>46</v>
      </c>
      <c r="D45" s="74" t="s">
        <v>47</v>
      </c>
      <c r="E45" s="74" t="s">
        <v>237</v>
      </c>
      <c r="F45" s="74" t="s">
        <v>238</v>
      </c>
      <c r="G45" s="75">
        <v>295000</v>
      </c>
      <c r="H45" s="76">
        <v>295000</v>
      </c>
      <c r="I45" s="75"/>
      <c r="J45" s="77">
        <v>0</v>
      </c>
      <c r="K45" s="78">
        <v>0</v>
      </c>
      <c r="L45" s="78">
        <v>295000</v>
      </c>
      <c r="M45" s="78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78">
        <v>0</v>
      </c>
      <c r="U45" s="78">
        <v>0</v>
      </c>
      <c r="V45" s="78">
        <v>0</v>
      </c>
    </row>
    <row r="46" spans="1:22" s="73" customFormat="1">
      <c r="A46" s="67" t="s">
        <v>239</v>
      </c>
      <c r="B46" s="74" t="s">
        <v>228</v>
      </c>
      <c r="C46" s="74" t="s">
        <v>46</v>
      </c>
      <c r="D46" s="74" t="s">
        <v>47</v>
      </c>
      <c r="E46" s="74" t="s">
        <v>240</v>
      </c>
      <c r="F46" s="74" t="s">
        <v>241</v>
      </c>
      <c r="G46" s="75">
        <v>1000000</v>
      </c>
      <c r="H46" s="76">
        <v>1000000</v>
      </c>
      <c r="I46" s="75"/>
      <c r="J46" s="77">
        <v>0</v>
      </c>
      <c r="K46" s="78">
        <v>0</v>
      </c>
      <c r="L46" s="78">
        <v>65000</v>
      </c>
      <c r="M46" s="78">
        <v>215000</v>
      </c>
      <c r="N46" s="78">
        <v>635000</v>
      </c>
      <c r="O46" s="78">
        <v>85000</v>
      </c>
      <c r="P46" s="78">
        <v>0</v>
      </c>
      <c r="Q46" s="78">
        <v>0</v>
      </c>
      <c r="R46" s="78">
        <v>0</v>
      </c>
      <c r="S46" s="78">
        <v>0</v>
      </c>
      <c r="T46" s="78">
        <v>0</v>
      </c>
      <c r="U46" s="78">
        <v>0</v>
      </c>
      <c r="V46" s="78">
        <v>0</v>
      </c>
    </row>
    <row r="47" spans="1:22" s="73" customFormat="1">
      <c r="A47" s="67" t="s">
        <v>242</v>
      </c>
      <c r="B47" s="74" t="s">
        <v>215</v>
      </c>
      <c r="C47" s="74" t="s">
        <v>132</v>
      </c>
      <c r="D47" s="74" t="s">
        <v>216</v>
      </c>
      <c r="E47" s="74" t="s">
        <v>243</v>
      </c>
      <c r="F47" s="74" t="s">
        <v>244</v>
      </c>
      <c r="G47" s="75">
        <v>16220000</v>
      </c>
      <c r="H47" s="76">
        <v>15000000</v>
      </c>
      <c r="I47" s="75">
        <v>1220000</v>
      </c>
      <c r="J47" s="77">
        <v>0</v>
      </c>
      <c r="K47" s="78">
        <v>0</v>
      </c>
      <c r="L47" s="78">
        <v>0</v>
      </c>
      <c r="M47" s="83">
        <v>410000</v>
      </c>
      <c r="N47" s="83">
        <v>4400000</v>
      </c>
      <c r="O47" s="83">
        <v>4400000</v>
      </c>
      <c r="P47" s="83">
        <v>4400000</v>
      </c>
      <c r="Q47" s="83">
        <v>1390000</v>
      </c>
      <c r="R47" s="78">
        <v>0</v>
      </c>
      <c r="S47" s="78">
        <v>0</v>
      </c>
      <c r="T47" s="78">
        <v>0</v>
      </c>
      <c r="U47" s="78">
        <v>0</v>
      </c>
      <c r="V47" s="78">
        <v>0</v>
      </c>
    </row>
    <row r="48" spans="1:22" s="73" customFormat="1">
      <c r="A48" s="67" t="s">
        <v>246</v>
      </c>
      <c r="B48" s="74" t="s">
        <v>247</v>
      </c>
      <c r="C48" s="74" t="s">
        <v>132</v>
      </c>
      <c r="D48" s="74" t="s">
        <v>216</v>
      </c>
      <c r="E48" s="74" t="s">
        <v>248</v>
      </c>
      <c r="F48" s="74" t="s">
        <v>249</v>
      </c>
      <c r="G48" s="75">
        <v>720000</v>
      </c>
      <c r="H48" s="76">
        <v>720000</v>
      </c>
      <c r="I48" s="75"/>
      <c r="J48" s="77">
        <v>0</v>
      </c>
      <c r="K48" s="78">
        <v>10000</v>
      </c>
      <c r="L48" s="78">
        <v>700000</v>
      </c>
      <c r="M48" s="78">
        <v>10000</v>
      </c>
      <c r="N48" s="78">
        <v>0</v>
      </c>
      <c r="O48" s="78">
        <v>0</v>
      </c>
      <c r="P48" s="78">
        <v>0</v>
      </c>
      <c r="Q48" s="78">
        <v>0</v>
      </c>
      <c r="R48" s="78">
        <v>0</v>
      </c>
      <c r="S48" s="78">
        <v>0</v>
      </c>
      <c r="T48" s="78">
        <v>0</v>
      </c>
      <c r="U48" s="78">
        <v>0</v>
      </c>
      <c r="V48" s="78">
        <v>0</v>
      </c>
    </row>
    <row r="49" spans="1:22" s="73" customFormat="1" ht="30">
      <c r="A49" s="67" t="s">
        <v>250</v>
      </c>
      <c r="B49" s="74" t="s">
        <v>251</v>
      </c>
      <c r="C49" s="74" t="s">
        <v>63</v>
      </c>
      <c r="D49" s="74" t="s">
        <v>64</v>
      </c>
      <c r="E49" s="74" t="s">
        <v>252</v>
      </c>
      <c r="F49" s="74" t="s">
        <v>253</v>
      </c>
      <c r="G49" s="75">
        <v>840000</v>
      </c>
      <c r="H49" s="76">
        <v>840000</v>
      </c>
      <c r="I49" s="75"/>
      <c r="J49" s="77">
        <v>0</v>
      </c>
      <c r="K49" s="78">
        <v>0</v>
      </c>
      <c r="L49" s="78">
        <v>550000</v>
      </c>
      <c r="M49" s="78">
        <v>290000</v>
      </c>
      <c r="N49" s="78">
        <v>0</v>
      </c>
      <c r="O49" s="78">
        <v>0</v>
      </c>
      <c r="P49" s="78">
        <v>0</v>
      </c>
      <c r="Q49" s="78">
        <v>0</v>
      </c>
      <c r="R49" s="78">
        <v>0</v>
      </c>
      <c r="S49" s="78">
        <v>0</v>
      </c>
      <c r="T49" s="78">
        <v>0</v>
      </c>
      <c r="U49" s="78">
        <v>0</v>
      </c>
      <c r="V49" s="78">
        <v>0</v>
      </c>
    </row>
    <row r="50" spans="1:22" s="73" customFormat="1">
      <c r="A50" s="67" t="s">
        <v>254</v>
      </c>
      <c r="B50" s="74" t="s">
        <v>255</v>
      </c>
      <c r="C50" s="74" t="s">
        <v>63</v>
      </c>
      <c r="D50" s="74" t="s">
        <v>64</v>
      </c>
      <c r="E50" s="74" t="s">
        <v>256</v>
      </c>
      <c r="F50" s="74" t="s">
        <v>257</v>
      </c>
      <c r="G50" s="75">
        <v>4750000</v>
      </c>
      <c r="H50" s="76">
        <v>4750000</v>
      </c>
      <c r="I50" s="75"/>
      <c r="J50" s="77">
        <v>0</v>
      </c>
      <c r="K50" s="78">
        <v>0</v>
      </c>
      <c r="L50" s="78">
        <v>1430000</v>
      </c>
      <c r="M50" s="78">
        <v>3320000</v>
      </c>
      <c r="N50" s="78">
        <v>0</v>
      </c>
      <c r="O50" s="78">
        <v>0</v>
      </c>
      <c r="P50" s="78">
        <v>0</v>
      </c>
      <c r="Q50" s="78">
        <v>0</v>
      </c>
      <c r="R50" s="78">
        <v>0</v>
      </c>
      <c r="S50" s="78">
        <v>0</v>
      </c>
      <c r="T50" s="78">
        <v>0</v>
      </c>
      <c r="U50" s="78">
        <v>0</v>
      </c>
      <c r="V50" s="78">
        <v>0</v>
      </c>
    </row>
    <row r="51" spans="1:22" s="73" customFormat="1">
      <c r="A51" s="67" t="s">
        <v>258</v>
      </c>
      <c r="B51" s="74" t="s">
        <v>259</v>
      </c>
      <c r="C51" s="74" t="s">
        <v>46</v>
      </c>
      <c r="D51" s="74" t="s">
        <v>47</v>
      </c>
      <c r="E51" s="74" t="s">
        <v>260</v>
      </c>
      <c r="F51" s="74" t="s">
        <v>261</v>
      </c>
      <c r="G51" s="75">
        <v>3500000</v>
      </c>
      <c r="H51" s="76">
        <v>3000000</v>
      </c>
      <c r="I51" s="75">
        <v>500000</v>
      </c>
      <c r="J51" s="85">
        <v>0</v>
      </c>
      <c r="K51" s="86">
        <v>0</v>
      </c>
      <c r="L51" s="86">
        <v>700000</v>
      </c>
      <c r="M51" s="86">
        <v>1800000</v>
      </c>
      <c r="N51" s="86">
        <v>500000</v>
      </c>
      <c r="O51" s="86">
        <v>0</v>
      </c>
      <c r="P51" s="86">
        <v>0</v>
      </c>
      <c r="Q51" s="86">
        <v>0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</row>
    <row r="52" spans="1:22" s="73" customFormat="1">
      <c r="A52" s="67" t="s">
        <v>262</v>
      </c>
      <c r="B52" s="74" t="s">
        <v>263</v>
      </c>
      <c r="C52" s="74" t="s">
        <v>46</v>
      </c>
      <c r="D52" s="74" t="s">
        <v>47</v>
      </c>
      <c r="E52" s="74" t="s">
        <v>264</v>
      </c>
      <c r="F52" s="74" t="s">
        <v>265</v>
      </c>
      <c r="G52" s="75">
        <v>1294170.46</v>
      </c>
      <c r="H52" s="76">
        <v>1294170.46</v>
      </c>
      <c r="I52" s="75"/>
      <c r="J52" s="77">
        <v>0</v>
      </c>
      <c r="K52" s="78">
        <v>0</v>
      </c>
      <c r="L52" s="78">
        <v>294170.46000000002</v>
      </c>
      <c r="M52" s="78">
        <v>1000000</v>
      </c>
      <c r="N52" s="78">
        <v>0</v>
      </c>
      <c r="O52" s="78">
        <v>0</v>
      </c>
      <c r="P52" s="78">
        <v>0</v>
      </c>
      <c r="Q52" s="78">
        <v>0</v>
      </c>
      <c r="R52" s="78">
        <v>0</v>
      </c>
      <c r="S52" s="78">
        <v>0</v>
      </c>
      <c r="T52" s="78">
        <v>0</v>
      </c>
      <c r="U52" s="78">
        <v>0</v>
      </c>
      <c r="V52" s="78">
        <v>0</v>
      </c>
    </row>
    <row r="53" spans="1:22" s="73" customFormat="1">
      <c r="A53" s="67" t="s">
        <v>266</v>
      </c>
      <c r="B53" s="74" t="s">
        <v>267</v>
      </c>
      <c r="C53" s="74" t="s">
        <v>132</v>
      </c>
      <c r="D53" s="74" t="s">
        <v>216</v>
      </c>
      <c r="E53" s="74" t="s">
        <v>268</v>
      </c>
      <c r="F53" s="74" t="s">
        <v>269</v>
      </c>
      <c r="G53" s="75">
        <v>4000000</v>
      </c>
      <c r="H53" s="76">
        <v>4000000</v>
      </c>
      <c r="I53" s="75"/>
      <c r="J53" s="77">
        <v>0</v>
      </c>
      <c r="K53" s="78">
        <v>0</v>
      </c>
      <c r="L53" s="78">
        <v>150000</v>
      </c>
      <c r="M53" s="78">
        <v>205000</v>
      </c>
      <c r="N53" s="78">
        <v>155000</v>
      </c>
      <c r="O53" s="78">
        <v>0</v>
      </c>
      <c r="P53" s="78">
        <v>1950000</v>
      </c>
      <c r="Q53" s="78">
        <v>1240000</v>
      </c>
      <c r="R53" s="78">
        <v>300000</v>
      </c>
      <c r="S53" s="78">
        <v>0</v>
      </c>
      <c r="T53" s="78">
        <v>0</v>
      </c>
      <c r="U53" s="78">
        <v>0</v>
      </c>
      <c r="V53" s="78">
        <v>0</v>
      </c>
    </row>
    <row r="54" spans="1:22" s="73" customFormat="1">
      <c r="A54" s="67" t="s">
        <v>270</v>
      </c>
      <c r="B54" s="74" t="s">
        <v>267</v>
      </c>
      <c r="C54" s="74" t="s">
        <v>123</v>
      </c>
      <c r="D54" s="74" t="s">
        <v>124</v>
      </c>
      <c r="E54" s="74" t="s">
        <v>271</v>
      </c>
      <c r="F54" s="74" t="s">
        <v>272</v>
      </c>
      <c r="G54" s="75">
        <v>4400000</v>
      </c>
      <c r="H54" s="76">
        <v>4400000</v>
      </c>
      <c r="I54" s="75"/>
      <c r="J54" s="77">
        <v>0</v>
      </c>
      <c r="K54" s="78">
        <v>200000</v>
      </c>
      <c r="L54" s="78">
        <v>1300000</v>
      </c>
      <c r="M54" s="78">
        <v>1600000</v>
      </c>
      <c r="N54" s="78">
        <v>1300000</v>
      </c>
      <c r="O54" s="78">
        <v>0</v>
      </c>
      <c r="P54" s="78">
        <v>0</v>
      </c>
      <c r="Q54" s="78">
        <v>0</v>
      </c>
      <c r="R54" s="78">
        <v>0</v>
      </c>
      <c r="S54" s="78">
        <v>0</v>
      </c>
      <c r="T54" s="78">
        <v>0</v>
      </c>
      <c r="U54" s="78">
        <v>0</v>
      </c>
      <c r="V54" s="78">
        <v>0</v>
      </c>
    </row>
    <row r="55" spans="1:22" s="73" customFormat="1">
      <c r="A55" s="67" t="s">
        <v>273</v>
      </c>
      <c r="B55" s="74" t="s">
        <v>274</v>
      </c>
      <c r="C55" s="74" t="s">
        <v>46</v>
      </c>
      <c r="D55" s="74" t="s">
        <v>47</v>
      </c>
      <c r="E55" s="74" t="s">
        <v>275</v>
      </c>
      <c r="F55" s="74" t="s">
        <v>276</v>
      </c>
      <c r="G55" s="75">
        <v>21000000</v>
      </c>
      <c r="H55" s="76">
        <v>21000000</v>
      </c>
      <c r="I55" s="75"/>
      <c r="J55" s="77">
        <v>0</v>
      </c>
      <c r="K55" s="78">
        <v>0</v>
      </c>
      <c r="L55" s="78">
        <v>1000000</v>
      </c>
      <c r="M55" s="78">
        <v>7000000</v>
      </c>
      <c r="N55" s="78">
        <v>7000000</v>
      </c>
      <c r="O55" s="78">
        <v>6000000</v>
      </c>
      <c r="P55" s="78">
        <v>0</v>
      </c>
      <c r="Q55" s="78">
        <v>0</v>
      </c>
      <c r="R55" s="78">
        <v>0</v>
      </c>
      <c r="S55" s="78">
        <v>0</v>
      </c>
      <c r="T55" s="78">
        <v>0</v>
      </c>
      <c r="U55" s="78">
        <v>0</v>
      </c>
      <c r="V55" s="78">
        <v>0</v>
      </c>
    </row>
    <row r="56" spans="1:22" s="73" customFormat="1">
      <c r="A56" s="67" t="s">
        <v>277</v>
      </c>
      <c r="B56" s="74" t="s">
        <v>259</v>
      </c>
      <c r="C56" s="74" t="s">
        <v>46</v>
      </c>
      <c r="D56" s="74" t="s">
        <v>47</v>
      </c>
      <c r="E56" s="74" t="s">
        <v>278</v>
      </c>
      <c r="F56" s="74" t="s">
        <v>279</v>
      </c>
      <c r="G56" s="75">
        <v>2960000</v>
      </c>
      <c r="H56" s="76">
        <v>2960000</v>
      </c>
      <c r="I56" s="75"/>
      <c r="J56" s="77">
        <v>0</v>
      </c>
      <c r="K56" s="78">
        <v>2500000</v>
      </c>
      <c r="L56" s="78">
        <v>460000</v>
      </c>
      <c r="M56" s="78">
        <v>0</v>
      </c>
      <c r="N56" s="78">
        <v>0</v>
      </c>
      <c r="O56" s="78">
        <v>0</v>
      </c>
      <c r="P56" s="78">
        <v>0</v>
      </c>
      <c r="Q56" s="78">
        <v>0</v>
      </c>
      <c r="R56" s="78">
        <v>0</v>
      </c>
      <c r="S56" s="78">
        <v>0</v>
      </c>
      <c r="T56" s="78">
        <v>0</v>
      </c>
      <c r="U56" s="78">
        <v>0</v>
      </c>
      <c r="V56" s="78">
        <v>0</v>
      </c>
    </row>
    <row r="57" spans="1:22" s="73" customFormat="1">
      <c r="A57" s="67" t="s">
        <v>280</v>
      </c>
      <c r="B57" s="74" t="s">
        <v>281</v>
      </c>
      <c r="C57" s="74" t="s">
        <v>46</v>
      </c>
      <c r="D57" s="74" t="s">
        <v>282</v>
      </c>
      <c r="E57" s="74" t="s">
        <v>283</v>
      </c>
      <c r="F57" s="74" t="s">
        <v>284</v>
      </c>
      <c r="G57" s="75">
        <v>36168000</v>
      </c>
      <c r="H57" s="76">
        <v>5000000</v>
      </c>
      <c r="I57" s="75">
        <v>31168000</v>
      </c>
      <c r="J57" s="77">
        <v>0</v>
      </c>
      <c r="K57" s="78">
        <v>0</v>
      </c>
      <c r="L57" s="78">
        <v>0</v>
      </c>
      <c r="M57" s="80">
        <v>0</v>
      </c>
      <c r="N57" s="80">
        <v>357142.86</v>
      </c>
      <c r="O57" s="80">
        <v>1057142.8600000001</v>
      </c>
      <c r="P57" s="80">
        <v>1228571.43</v>
      </c>
      <c r="Q57" s="80">
        <v>1400000</v>
      </c>
      <c r="R57" s="80">
        <v>957142.85</v>
      </c>
      <c r="S57" s="78">
        <v>0</v>
      </c>
      <c r="T57" s="78">
        <v>0</v>
      </c>
      <c r="U57" s="78">
        <v>0</v>
      </c>
      <c r="V57" s="78">
        <v>0</v>
      </c>
    </row>
    <row r="58" spans="1:22" s="73" customFormat="1">
      <c r="A58" s="67" t="s">
        <v>285</v>
      </c>
      <c r="B58" s="74" t="s">
        <v>286</v>
      </c>
      <c r="C58" s="74" t="s">
        <v>123</v>
      </c>
      <c r="D58" s="74" t="s">
        <v>124</v>
      </c>
      <c r="E58" s="74" t="s">
        <v>287</v>
      </c>
      <c r="F58" s="74" t="s">
        <v>288</v>
      </c>
      <c r="G58" s="75">
        <v>1500000</v>
      </c>
      <c r="H58" s="76">
        <v>1500000</v>
      </c>
      <c r="I58" s="75"/>
      <c r="J58" s="77">
        <v>0</v>
      </c>
      <c r="K58" s="78">
        <v>0</v>
      </c>
      <c r="L58" s="78">
        <v>400000</v>
      </c>
      <c r="M58" s="78">
        <v>600000</v>
      </c>
      <c r="N58" s="78">
        <v>500000</v>
      </c>
      <c r="O58" s="78">
        <v>0</v>
      </c>
      <c r="P58" s="78">
        <v>0</v>
      </c>
      <c r="Q58" s="78">
        <v>0</v>
      </c>
      <c r="R58" s="78">
        <v>0</v>
      </c>
      <c r="S58" s="78">
        <v>0</v>
      </c>
      <c r="T58" s="78">
        <v>0</v>
      </c>
      <c r="U58" s="78">
        <v>0</v>
      </c>
      <c r="V58" s="78">
        <v>0</v>
      </c>
    </row>
    <row r="59" spans="1:22" s="73" customFormat="1">
      <c r="A59" s="67" t="s">
        <v>289</v>
      </c>
      <c r="B59" s="74" t="s">
        <v>263</v>
      </c>
      <c r="C59" s="74" t="s">
        <v>142</v>
      </c>
      <c r="D59" s="74" t="s">
        <v>206</v>
      </c>
      <c r="E59" s="74" t="s">
        <v>290</v>
      </c>
      <c r="F59" s="74" t="s">
        <v>291</v>
      </c>
      <c r="G59" s="75">
        <v>620000</v>
      </c>
      <c r="H59" s="76">
        <v>620000</v>
      </c>
      <c r="I59" s="75"/>
      <c r="J59" s="77">
        <v>0</v>
      </c>
      <c r="K59" s="78">
        <v>0</v>
      </c>
      <c r="L59" s="78">
        <v>250000</v>
      </c>
      <c r="M59" s="78">
        <v>370000</v>
      </c>
      <c r="N59" s="78">
        <v>0</v>
      </c>
      <c r="O59" s="78">
        <v>0</v>
      </c>
      <c r="P59" s="78">
        <v>0</v>
      </c>
      <c r="Q59" s="78">
        <v>0</v>
      </c>
      <c r="R59" s="78">
        <v>0</v>
      </c>
      <c r="S59" s="78">
        <v>0</v>
      </c>
      <c r="T59" s="78">
        <v>0</v>
      </c>
      <c r="U59" s="78">
        <v>0</v>
      </c>
      <c r="V59" s="78">
        <v>0</v>
      </c>
    </row>
    <row r="60" spans="1:22">
      <c r="A60" s="67" t="s">
        <v>292</v>
      </c>
      <c r="B60" s="74" t="s">
        <v>45</v>
      </c>
      <c r="C60" s="74" t="s">
        <v>46</v>
      </c>
      <c r="D60" s="74" t="s">
        <v>47</v>
      </c>
      <c r="E60" s="74" t="s">
        <v>293</v>
      </c>
      <c r="F60" s="74" t="s">
        <v>294</v>
      </c>
      <c r="G60" s="75">
        <v>65000000</v>
      </c>
      <c r="H60" s="76">
        <v>65000000</v>
      </c>
      <c r="I60" s="75"/>
      <c r="J60" s="77">
        <v>0</v>
      </c>
      <c r="K60" s="78">
        <v>0</v>
      </c>
      <c r="L60" s="78">
        <v>0</v>
      </c>
      <c r="M60" s="78">
        <v>0</v>
      </c>
      <c r="N60" s="80">
        <v>3000000</v>
      </c>
      <c r="O60" s="80">
        <v>7750000</v>
      </c>
      <c r="P60" s="80">
        <v>9200000</v>
      </c>
      <c r="Q60" s="80">
        <v>8500000</v>
      </c>
      <c r="R60" s="80">
        <v>7950000</v>
      </c>
      <c r="S60" s="80">
        <v>8000000</v>
      </c>
      <c r="T60" s="80">
        <v>7700000</v>
      </c>
      <c r="U60" s="80">
        <v>7000000</v>
      </c>
      <c r="V60" s="80">
        <v>5900000</v>
      </c>
    </row>
    <row r="61" spans="1:22">
      <c r="A61" s="35"/>
      <c r="B61" s="22" t="s">
        <v>172</v>
      </c>
      <c r="C61" s="22" t="s">
        <v>123</v>
      </c>
      <c r="D61" s="22" t="s">
        <v>124</v>
      </c>
      <c r="E61" s="87" t="s">
        <v>295</v>
      </c>
      <c r="F61" s="22" t="s">
        <v>296</v>
      </c>
      <c r="G61" s="24">
        <v>2000000</v>
      </c>
      <c r="H61" s="24">
        <v>2000000</v>
      </c>
      <c r="I61" s="75"/>
      <c r="J61" s="77"/>
      <c r="K61" s="78"/>
      <c r="L61" s="88">
        <v>30000</v>
      </c>
      <c r="M61" s="88">
        <v>700000</v>
      </c>
      <c r="N61" s="88">
        <v>800000</v>
      </c>
      <c r="O61" s="88">
        <v>470000</v>
      </c>
      <c r="P61" s="80"/>
      <c r="Q61" s="80"/>
      <c r="R61" s="80"/>
      <c r="S61" s="80"/>
      <c r="T61" s="80"/>
      <c r="U61" s="80"/>
      <c r="V61" s="80"/>
    </row>
    <row r="62" spans="1:22" s="73" customFormat="1">
      <c r="F62" s="89" t="s">
        <v>579</v>
      </c>
      <c r="G62" s="90">
        <f>SUM(G4:G61)</f>
        <v>853066345.51999998</v>
      </c>
      <c r="H62" s="90">
        <f>SUM(H4:H61)</f>
        <v>429314827.30000001</v>
      </c>
      <c r="I62" s="90">
        <f>SUM(I4:I61)</f>
        <v>423751518.21999997</v>
      </c>
      <c r="J62" s="90">
        <f>SUM(J4:J60)</f>
        <v>0</v>
      </c>
      <c r="K62" s="90">
        <f t="shared" ref="K62:V62" si="0">SUM(K4:K61)</f>
        <v>18180901.02039519</v>
      </c>
      <c r="L62" s="90">
        <f t="shared" si="0"/>
        <v>19674838.547154211</v>
      </c>
      <c r="M62" s="90">
        <f t="shared" si="0"/>
        <v>51781144.122450605</v>
      </c>
      <c r="N62" s="90">
        <f t="shared" si="0"/>
        <v>86455553.25</v>
      </c>
      <c r="O62" s="90">
        <f t="shared" si="0"/>
        <v>84267834.459999993</v>
      </c>
      <c r="P62" s="90">
        <f t="shared" si="0"/>
        <v>93467413.050000012</v>
      </c>
      <c r="Q62" s="90">
        <f t="shared" si="0"/>
        <v>24430000</v>
      </c>
      <c r="R62" s="90">
        <f t="shared" si="0"/>
        <v>17957142.850000001</v>
      </c>
      <c r="S62" s="90">
        <f t="shared" si="0"/>
        <v>8900000</v>
      </c>
      <c r="T62" s="90">
        <f t="shared" si="0"/>
        <v>8600000</v>
      </c>
      <c r="U62" s="90">
        <f t="shared" si="0"/>
        <v>7900000</v>
      </c>
      <c r="V62" s="90">
        <f t="shared" si="0"/>
        <v>7700000</v>
      </c>
    </row>
    <row r="66" spans="11:22"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</row>
    <row r="67" spans="11:22"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</row>
  </sheetData>
  <autoFilter ref="A3:V62" xr:uid="{00000000-0009-0000-0000-000004000000}"/>
  <mergeCells count="1">
    <mergeCell ref="A1:U2"/>
  </mergeCells>
  <pageMargins left="0.7" right="0.7" top="0.75" bottom="0.75" header="0.51180555555555496" footer="0.51180555555555496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aecb6f5c33e728ee0e78e642d2537d75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7cc4c2b301ab8377d244beba345df9be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67DDE0-F0EE-411A-8CC7-9E5ABADFE67B}"/>
</file>

<file path=customXml/itemProps2.xml><?xml version="1.0" encoding="utf-8"?>
<ds:datastoreItem xmlns:ds="http://schemas.openxmlformats.org/officeDocument/2006/customXml" ds:itemID="{2FF86BFA-DD23-490D-BBF8-D1C5D2DAF983}"/>
</file>

<file path=customXml/itemProps3.xml><?xml version="1.0" encoding="utf-8"?>
<ds:datastoreItem xmlns:ds="http://schemas.openxmlformats.org/officeDocument/2006/customXml" ds:itemID="{DF6DB8AC-4EAD-4E7A-9AA5-6A92DF7D0B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RESTA PATRIZIO</dc:creator>
  <cp:keywords/>
  <dc:description/>
  <cp:lastModifiedBy>Cutuli Erika</cp:lastModifiedBy>
  <cp:revision>12</cp:revision>
  <dcterms:created xsi:type="dcterms:W3CDTF">2024-02-19T16:17:10Z</dcterms:created>
  <dcterms:modified xsi:type="dcterms:W3CDTF">2025-06-20T15:25:28Z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SIP_Label_5097a60d-5525-435b-8989-8eb48ac0c8cd_ActionId">
    <vt:lpwstr>53ab7bff-8303-4668-a1c3-f8804002a6f3</vt:lpwstr>
  </property>
  <property fmtid="{D5CDD505-2E9C-101B-9397-08002B2CF9AE}" pid="4" name="MSIP_Label_5097a60d-5525-435b-8989-8eb48ac0c8cd_ContentBits">
    <vt:lpwstr>0</vt:lpwstr>
  </property>
  <property fmtid="{D5CDD505-2E9C-101B-9397-08002B2CF9AE}" pid="5" name="MSIP_Label_5097a60d-5525-435b-8989-8eb48ac0c8cd_Enabled">
    <vt:lpwstr>true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etDate">
    <vt:lpwstr>2024-11-22T12:22:08Z</vt:lpwstr>
  </property>
  <property fmtid="{D5CDD505-2E9C-101B-9397-08002B2CF9AE}" pid="9" name="MSIP_Label_5097a60d-5525-435b-8989-8eb48ac0c8cd_SiteId">
    <vt:lpwstr>3e90938b-8b27-4762-b4e8-006a8127a119</vt:lpwstr>
  </property>
  <property fmtid="{D5CDD505-2E9C-101B-9397-08002B2CF9AE}" pid="10" name="MediaServiceImageTags">
    <vt:lpwstr/>
  </property>
</Properties>
</file>